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DOC\パーソナル\パーソナル\915神戸600\瀬戸さん\"/>
    </mc:Choice>
  </mc:AlternateContent>
  <xr:revisionPtr revIDLastSave="0" documentId="13_ncr:1_{405A5AFC-E876-48C3-9D5C-CDEBA2FB38A5}" xr6:coauthVersionLast="41" xr6:coauthVersionMax="41" xr10:uidLastSave="{00000000-0000-0000-0000-000000000000}"/>
  <bookViews>
    <workbookView xWindow="-120" yWindow="-120" windowWidth="25440" windowHeight="15390" xr2:uid="{00000000-000D-0000-FFFF-FFFF00000000}"/>
  </bookViews>
  <sheets>
    <sheet name="神戸600" sheetId="9" r:id="rId1"/>
  </sheets>
  <definedNames>
    <definedName name="_xlnm.Print_Area" localSheetId="0">神戸600!$A$1:$I$212</definedName>
    <definedName name="_xlnm.Print_Titles" localSheetId="0">神戸600!$1:$3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7" i="9" l="1"/>
  <c r="E137" i="9" l="1"/>
  <c r="I1" i="9" l="1"/>
  <c r="E77" i="9"/>
  <c r="E78" i="9"/>
  <c r="E79" i="9"/>
  <c r="E80" i="9"/>
  <c r="E81" i="9"/>
  <c r="E82" i="9"/>
  <c r="E85" i="9"/>
  <c r="E83" i="9"/>
  <c r="E84" i="9"/>
  <c r="E99" i="9"/>
  <c r="E100" i="9"/>
  <c r="E65" i="9"/>
  <c r="E66" i="9"/>
  <c r="E74" i="9" l="1"/>
  <c r="E75" i="9"/>
  <c r="E76" i="9"/>
  <c r="J95" i="9"/>
  <c r="E88" i="9"/>
  <c r="E91" i="9"/>
  <c r="E89" i="9"/>
  <c r="K50" i="9"/>
  <c r="L50" i="9" s="1"/>
  <c r="E69" i="9"/>
  <c r="E70" i="9"/>
  <c r="E71" i="9"/>
  <c r="E72" i="9"/>
  <c r="L49" i="9"/>
  <c r="K95" i="9"/>
  <c r="M95" i="9" s="1"/>
  <c r="K94" i="9"/>
  <c r="M94" i="9" s="1"/>
  <c r="K93" i="9"/>
  <c r="M93" i="9" s="1"/>
  <c r="K92" i="9"/>
  <c r="M92" i="9" s="1"/>
  <c r="K91" i="9"/>
  <c r="M91" i="9" s="1"/>
  <c r="K88" i="9"/>
  <c r="M88" i="9" s="1"/>
  <c r="K87" i="9"/>
  <c r="M87" i="9" s="1"/>
  <c r="K86" i="9"/>
  <c r="M86" i="9" s="1"/>
  <c r="K85" i="9"/>
  <c r="M85" i="9" s="1"/>
  <c r="K84" i="9"/>
  <c r="M84" i="9" s="1"/>
  <c r="K83" i="9"/>
  <c r="M83" i="9" s="1"/>
  <c r="K82" i="9"/>
  <c r="M82" i="9" s="1"/>
  <c r="K81" i="9"/>
  <c r="M81" i="9" s="1"/>
  <c r="K80" i="9"/>
  <c r="M80" i="9" s="1"/>
  <c r="K79" i="9"/>
  <c r="M79" i="9" s="1"/>
  <c r="K78" i="9"/>
  <c r="M78" i="9" s="1"/>
  <c r="K77" i="9"/>
  <c r="M77" i="9" s="1"/>
  <c r="K76" i="9"/>
  <c r="M76" i="9" s="1"/>
  <c r="K74" i="9"/>
  <c r="M74" i="9" s="1"/>
  <c r="K73" i="9"/>
  <c r="M73" i="9" s="1"/>
  <c r="K72" i="9"/>
  <c r="M72" i="9" s="1"/>
  <c r="K70" i="9"/>
  <c r="M70" i="9" s="1"/>
  <c r="K69" i="9"/>
  <c r="M69" i="9" s="1"/>
  <c r="K68" i="9"/>
  <c r="M68" i="9" s="1"/>
  <c r="K67" i="9"/>
  <c r="M67" i="9" s="1"/>
  <c r="E90" i="9" l="1"/>
  <c r="E130" i="9" l="1"/>
  <c r="E135" i="9"/>
  <c r="E136" i="9"/>
  <c r="E134" i="9"/>
  <c r="E133" i="9"/>
  <c r="E132" i="9"/>
  <c r="E131" i="9"/>
  <c r="E129" i="9"/>
  <c r="E128" i="9"/>
  <c r="E107" i="9" l="1"/>
  <c r="E108" i="9"/>
  <c r="E109" i="9" l="1"/>
  <c r="E125" i="9"/>
  <c r="E126" i="9"/>
  <c r="E127" i="9"/>
  <c r="E112" i="9"/>
  <c r="E120" i="9"/>
  <c r="E110" i="9"/>
  <c r="E119" i="9"/>
  <c r="E115" i="9"/>
  <c r="E106" i="9"/>
  <c r="E114" i="9"/>
  <c r="E111" i="9"/>
  <c r="E118" i="9"/>
  <c r="E117" i="9"/>
  <c r="E116" i="9"/>
  <c r="E113" i="9"/>
  <c r="E105" i="9"/>
  <c r="E101" i="9"/>
  <c r="E98" i="9" l="1"/>
  <c r="E102" i="9"/>
  <c r="E104" i="9"/>
  <c r="E103" i="9"/>
  <c r="E64" i="9" l="1"/>
  <c r="E45" i="9" l="1"/>
  <c r="E46" i="9"/>
  <c r="E47" i="9"/>
  <c r="E41" i="9"/>
  <c r="E42" i="9"/>
  <c r="E40" i="9"/>
  <c r="E37" i="9"/>
  <c r="E38" i="9"/>
  <c r="E39" i="9"/>
  <c r="E51" i="9" l="1"/>
  <c r="E61" i="9"/>
  <c r="E60" i="9"/>
  <c r="E62" i="9"/>
  <c r="E63" i="9"/>
  <c r="E52" i="9"/>
  <c r="E53" i="9"/>
  <c r="E124" i="9"/>
  <c r="E123" i="9"/>
  <c r="E122" i="9"/>
  <c r="E121" i="9"/>
  <c r="E97" i="9"/>
  <c r="E59" i="9"/>
  <c r="E58" i="9"/>
  <c r="E57" i="9"/>
  <c r="E56" i="9"/>
  <c r="E55" i="9"/>
  <c r="E54" i="9"/>
  <c r="E50" i="9"/>
  <c r="E49" i="9"/>
  <c r="E48" i="9"/>
  <c r="E44" i="9"/>
  <c r="E43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l="1"/>
  <c r="A38" i="9" s="1"/>
  <c r="A39" i="9" l="1"/>
  <c r="A40" i="9" s="1"/>
  <c r="A41" i="9" s="1"/>
  <c r="A42" i="9" s="1"/>
  <c r="A43" i="9" s="1"/>
  <c r="A44" i="9" s="1"/>
  <c r="A45" i="9" s="1"/>
  <c r="A46" i="9" l="1"/>
  <c r="A47" i="9" s="1"/>
  <c r="A48" i="9" s="1"/>
  <c r="A49" i="9" s="1"/>
  <c r="A50" i="9" s="1"/>
  <c r="A51" i="9" s="1"/>
  <c r="A52" i="9" s="1"/>
  <c r="A53" i="9" s="1"/>
  <c r="A54" i="9" s="1"/>
  <c r="A55" i="9" s="1"/>
  <c r="A56" i="9" l="1"/>
  <c r="A57" i="9" s="1"/>
  <c r="A58" i="9" l="1"/>
  <c r="A59" i="9" s="1"/>
  <c r="A60" i="9" s="1"/>
  <c r="A61" i="9" s="1"/>
  <c r="A62" i="9" s="1"/>
  <c r="A63" i="9" s="1"/>
  <c r="A64" i="9" s="1"/>
  <c r="A65" i="9" l="1"/>
  <c r="A66" i="9" s="1"/>
  <c r="A67" i="9" s="1"/>
  <c r="A68" i="9" s="1"/>
  <c r="A69" i="9" l="1"/>
  <c r="A70" i="9" s="1"/>
  <c r="A71" i="9" s="1"/>
  <c r="A72" i="9" s="1"/>
  <c r="A73" i="9" s="1"/>
  <c r="A74" i="9" s="1"/>
  <c r="E96" i="9"/>
  <c r="E86" i="9"/>
  <c r="E67" i="9"/>
  <c r="E93" i="9"/>
  <c r="E87" i="9"/>
  <c r="E94" i="9"/>
  <c r="E68" i="9"/>
  <c r="E95" i="9"/>
  <c r="E92" i="9"/>
  <c r="E73" i="9"/>
  <c r="A75" i="9" l="1"/>
  <c r="A76" i="9"/>
  <c r="A77" i="9" s="1"/>
  <c r="A78" i="9" s="1"/>
  <c r="A79" i="9" l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l="1"/>
  <c r="A106" i="9" l="1"/>
  <c r="A107" i="9" s="1"/>
  <c r="A108" i="9" s="1"/>
  <c r="A109" i="9" s="1"/>
  <c r="A110" i="9" l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</calcChain>
</file>

<file path=xl/sharedStrings.xml><?xml version="1.0" encoding="utf-8"?>
<sst xmlns="http://schemas.openxmlformats.org/spreadsheetml/2006/main" count="493" uniqueCount="285">
  <si>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</si>
  <si>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</si>
  <si>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</si>
  <si>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</si>
  <si>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</si>
  <si>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</si>
  <si>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</si>
  <si>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</si>
  <si>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</si>
  <si>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ＨＡＴなぎさ公園</t>
    <rPh sb="6" eb="8">
      <t>コウエン</t>
    </rPh>
    <phoneticPr fontId="1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</si>
  <si>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</si>
  <si>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</si>
  <si>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国道428号</t>
    <rPh sb="0" eb="2">
      <t>コクドウ</t>
    </rPh>
    <rPh sb="5" eb="6">
      <t>ゴウ</t>
    </rPh>
    <phoneticPr fontId="2"/>
  </si>
  <si>
    <t>┤字路</t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</si>
  <si>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</si>
  <si>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T字路</t>
    <rPh sb="1" eb="2">
      <t>ジ</t>
    </rPh>
    <rPh sb="2" eb="3">
      <t>ロ</t>
    </rPh>
    <phoneticPr fontId="2"/>
  </si>
  <si>
    <t>県道38号</t>
    <rPh sb="0" eb="2">
      <t>ケンドウ</t>
    </rPh>
    <rPh sb="4" eb="5">
      <t>ゴウ</t>
    </rPh>
    <phoneticPr fontId="2"/>
  </si>
  <si>
    <t>県道16号</t>
    <rPh sb="0" eb="2">
      <t>ケンドウ</t>
    </rPh>
    <rPh sb="4" eb="5">
      <t>ゴウ</t>
    </rPh>
    <phoneticPr fontId="2"/>
  </si>
  <si>
    <t>左側側道へ</t>
    <rPh sb="0" eb="2">
      <t>ヒダリガワ</t>
    </rPh>
    <rPh sb="2" eb="3">
      <t>ガワ</t>
    </rPh>
    <rPh sb="3" eb="4">
      <t>ミチ</t>
    </rPh>
    <phoneticPr fontId="2"/>
  </si>
  <si>
    <t>T字路　S</t>
    <rPh sb="1" eb="3">
      <t>ジロ</t>
    </rPh>
    <phoneticPr fontId="1"/>
  </si>
  <si>
    <t>左折</t>
    <rPh sb="0" eb="2">
      <t>サセツ</t>
    </rPh>
    <phoneticPr fontId="2"/>
  </si>
  <si>
    <t>県道20号</t>
    <rPh sb="0" eb="2">
      <t>ケンドウ</t>
    </rPh>
    <rPh sb="4" eb="5">
      <t>ゴウ</t>
    </rPh>
    <phoneticPr fontId="2"/>
  </si>
  <si>
    <t>国道372号</t>
    <rPh sb="0" eb="2">
      <t>コクドウ</t>
    </rPh>
    <rPh sb="5" eb="6">
      <t>ゴウ</t>
    </rPh>
    <phoneticPr fontId="2"/>
  </si>
  <si>
    <t>町道</t>
    <rPh sb="0" eb="1">
      <t>マチ</t>
    </rPh>
    <rPh sb="1" eb="2">
      <t>ミチ</t>
    </rPh>
    <phoneticPr fontId="2"/>
  </si>
  <si>
    <t>県道404号</t>
    <rPh sb="0" eb="2">
      <t>ケンドウ</t>
    </rPh>
    <rPh sb="5" eb="6">
      <t>ゴウ</t>
    </rPh>
    <phoneticPr fontId="2"/>
  </si>
  <si>
    <t>十字路</t>
    <rPh sb="0" eb="3">
      <t>ジュウジロ</t>
    </rPh>
    <phoneticPr fontId="2"/>
  </si>
  <si>
    <t>県道39号</t>
    <rPh sb="0" eb="2">
      <t>ケンドウ</t>
    </rPh>
    <rPh sb="4" eb="5">
      <t>ゴウ</t>
    </rPh>
    <phoneticPr fontId="2"/>
  </si>
  <si>
    <t>県道3号</t>
    <rPh sb="0" eb="2">
      <t>ケンドウ</t>
    </rPh>
    <rPh sb="3" eb="4">
      <t>ゴウ</t>
    </rPh>
    <phoneticPr fontId="2"/>
  </si>
  <si>
    <t>県道9号</t>
    <rPh sb="0" eb="2">
      <t>ケンドウ</t>
    </rPh>
    <rPh sb="3" eb="4">
      <t>ゴウ</t>
    </rPh>
    <phoneticPr fontId="2"/>
  </si>
  <si>
    <t>城崎大橋西詰　Ｓ</t>
    <rPh sb="0" eb="2">
      <t>キノサキ</t>
    </rPh>
    <rPh sb="2" eb="4">
      <t>オオハシ</t>
    </rPh>
    <rPh sb="4" eb="5">
      <t>ニシ</t>
    </rPh>
    <rPh sb="5" eb="6">
      <t>ツ</t>
    </rPh>
    <phoneticPr fontId="2"/>
  </si>
  <si>
    <t>ト字路</t>
    <rPh sb="1" eb="3">
      <t>ジロ</t>
    </rPh>
    <phoneticPr fontId="1"/>
  </si>
  <si>
    <t>国道178号</t>
    <rPh sb="0" eb="2">
      <t>コクドウ</t>
    </rPh>
    <rPh sb="5" eb="6">
      <t>ゴウ</t>
    </rPh>
    <phoneticPr fontId="2"/>
  </si>
  <si>
    <t>御陵　Ｓ</t>
    <rPh sb="0" eb="2">
      <t>ゴリョウ</t>
    </rPh>
    <phoneticPr fontId="2"/>
  </si>
  <si>
    <t>長田　Ｓ</t>
    <rPh sb="0" eb="2">
      <t>ナガタ</t>
    </rPh>
    <phoneticPr fontId="2"/>
  </si>
  <si>
    <t>間人後ヶ浜　Ｓ</t>
    <rPh sb="0" eb="1">
      <t>アイダ</t>
    </rPh>
    <rPh sb="1" eb="2">
      <t>ヒト</t>
    </rPh>
    <rPh sb="2" eb="3">
      <t>ウシ</t>
    </rPh>
    <rPh sb="4" eb="5">
      <t>ハマ</t>
    </rPh>
    <phoneticPr fontId="2"/>
  </si>
  <si>
    <t>八田　Ｓ</t>
    <rPh sb="0" eb="2">
      <t>ハッタ</t>
    </rPh>
    <phoneticPr fontId="2"/>
  </si>
  <si>
    <t>国道175号</t>
    <rPh sb="0" eb="2">
      <t>コクドウ</t>
    </rPh>
    <rPh sb="5" eb="6">
      <t>ゴウ</t>
    </rPh>
    <phoneticPr fontId="2"/>
  </si>
  <si>
    <t>中舞鶴歩道橋橋　Ｓ</t>
    <rPh sb="0" eb="1">
      <t>ナカ</t>
    </rPh>
    <rPh sb="1" eb="3">
      <t>マイヅル</t>
    </rPh>
    <rPh sb="3" eb="6">
      <t>ホドウキョウ</t>
    </rPh>
    <rPh sb="6" eb="7">
      <t>ハシ</t>
    </rPh>
    <phoneticPr fontId="2"/>
  </si>
  <si>
    <t>国道27号</t>
    <rPh sb="0" eb="2">
      <t>コクドウ</t>
    </rPh>
    <rPh sb="4" eb="5">
      <t>ゴウ</t>
    </rPh>
    <phoneticPr fontId="2"/>
  </si>
  <si>
    <t>北吸　Ｓ</t>
    <rPh sb="0" eb="1">
      <t>キタ</t>
    </rPh>
    <rPh sb="1" eb="2">
      <t>ス</t>
    </rPh>
    <phoneticPr fontId="2"/>
  </si>
  <si>
    <t>県道602号</t>
    <rPh sb="0" eb="2">
      <t>ケンドウ</t>
    </rPh>
    <rPh sb="5" eb="6">
      <t>ゴウ</t>
    </rPh>
    <phoneticPr fontId="2"/>
  </si>
  <si>
    <t>県道603号</t>
    <rPh sb="0" eb="2">
      <t>ケンドウ</t>
    </rPh>
    <rPh sb="5" eb="6">
      <t>ゴウ</t>
    </rPh>
    <phoneticPr fontId="2"/>
  </si>
  <si>
    <t>紫合堂田　Ｓ</t>
    <rPh sb="0" eb="1">
      <t>ムラサキ</t>
    </rPh>
    <rPh sb="1" eb="2">
      <t>ア</t>
    </rPh>
    <rPh sb="2" eb="3">
      <t>ドウ</t>
    </rPh>
    <rPh sb="3" eb="4">
      <t>タ</t>
    </rPh>
    <phoneticPr fontId="2"/>
  </si>
  <si>
    <t>広根奥の谷　Ｓ</t>
    <rPh sb="0" eb="1">
      <t>ヒロ</t>
    </rPh>
    <rPh sb="1" eb="2">
      <t>ネ</t>
    </rPh>
    <rPh sb="2" eb="3">
      <t>オク</t>
    </rPh>
    <rPh sb="4" eb="5">
      <t>タニ</t>
    </rPh>
    <phoneticPr fontId="2"/>
  </si>
  <si>
    <t>県道324号</t>
    <rPh sb="0" eb="2">
      <t>ケンドウ</t>
    </rPh>
    <rPh sb="5" eb="6">
      <t>ゴウ</t>
    </rPh>
    <phoneticPr fontId="2"/>
  </si>
  <si>
    <t>県道33号</t>
    <rPh sb="0" eb="2">
      <t>ケンドウ</t>
    </rPh>
    <rPh sb="4" eb="5">
      <t>ゴウ</t>
    </rPh>
    <phoneticPr fontId="2"/>
  </si>
  <si>
    <t>ト字路</t>
    <rPh sb="1" eb="2">
      <t>ジ</t>
    </rPh>
    <rPh sb="2" eb="3">
      <t>ロ</t>
    </rPh>
    <phoneticPr fontId="2"/>
  </si>
  <si>
    <t>県道51号</t>
    <rPh sb="0" eb="2">
      <t>ケンドウ</t>
    </rPh>
    <rPh sb="4" eb="5">
      <t>ゴウ</t>
    </rPh>
    <phoneticPr fontId="2"/>
  </si>
  <si>
    <t>大谷橋　Ｓ</t>
    <rPh sb="0" eb="2">
      <t>オオタニ</t>
    </rPh>
    <rPh sb="2" eb="3">
      <t>バシ</t>
    </rPh>
    <phoneticPr fontId="2"/>
  </si>
  <si>
    <t>県道9号→府道11号</t>
    <rPh sb="0" eb="2">
      <t>ケンドウ</t>
    </rPh>
    <rPh sb="3" eb="4">
      <t>ゴウ</t>
    </rPh>
    <rPh sb="5" eb="6">
      <t>フ</t>
    </rPh>
    <rPh sb="6" eb="7">
      <t>ミチ</t>
    </rPh>
    <rPh sb="9" eb="10">
      <t>ゴウ</t>
    </rPh>
    <phoneticPr fontId="2"/>
  </si>
  <si>
    <t>府道607号</t>
    <rPh sb="0" eb="1">
      <t>フ</t>
    </rPh>
    <rPh sb="1" eb="2">
      <t>ミチ</t>
    </rPh>
    <rPh sb="5" eb="6">
      <t>ゴウ</t>
    </rPh>
    <phoneticPr fontId="2"/>
  </si>
  <si>
    <t>国道173号</t>
    <rPh sb="0" eb="2">
      <t>コクドウ</t>
    </rPh>
    <rPh sb="5" eb="6">
      <t>ゴウ</t>
    </rPh>
    <phoneticPr fontId="2"/>
  </si>
  <si>
    <t>生瀬橋西詰</t>
    <rPh sb="0" eb="1">
      <t>ナマ</t>
    </rPh>
    <rPh sb="1" eb="2">
      <t>セ</t>
    </rPh>
    <rPh sb="2" eb="3">
      <t>ハシ</t>
    </rPh>
    <rPh sb="3" eb="4">
      <t>ニシ</t>
    </rPh>
    <rPh sb="4" eb="5">
      <t>ツ</t>
    </rPh>
    <phoneticPr fontId="2"/>
  </si>
  <si>
    <t>生瀬１　Ｓ</t>
    <rPh sb="0" eb="1">
      <t>ナマ</t>
    </rPh>
    <rPh sb="1" eb="2">
      <t>セ</t>
    </rPh>
    <phoneticPr fontId="2"/>
  </si>
  <si>
    <t>国道176号</t>
    <rPh sb="0" eb="2">
      <t>コクドウ</t>
    </rPh>
    <rPh sb="5" eb="6">
      <t>ゴウ</t>
    </rPh>
    <phoneticPr fontId="2"/>
  </si>
  <si>
    <t>県道68号</t>
    <rPh sb="0" eb="2">
      <t>ケンドウ</t>
    </rPh>
    <rPh sb="4" eb="5">
      <t>ゴウ</t>
    </rPh>
    <phoneticPr fontId="2"/>
  </si>
  <si>
    <t>大多田橋　Ｓ</t>
    <rPh sb="0" eb="3">
      <t>オオタダ</t>
    </rPh>
    <rPh sb="3" eb="4">
      <t>バシ</t>
    </rPh>
    <phoneticPr fontId="2"/>
  </si>
  <si>
    <t>栗栖　Ｓ</t>
    <rPh sb="0" eb="2">
      <t>クリス</t>
    </rPh>
    <phoneticPr fontId="2"/>
  </si>
  <si>
    <t>十字路　S</t>
    <rPh sb="0" eb="1">
      <t>ジュウ</t>
    </rPh>
    <rPh sb="1" eb="3">
      <t>ジロ</t>
    </rPh>
    <phoneticPr fontId="2"/>
  </si>
  <si>
    <t>陸橋（名称なし）</t>
    <rPh sb="0" eb="2">
      <t>リッキョウ</t>
    </rPh>
    <rPh sb="3" eb="5">
      <t>メイショウ</t>
    </rPh>
    <phoneticPr fontId="2"/>
  </si>
  <si>
    <t>直進</t>
    <rPh sb="0" eb="2">
      <t>チョクシン</t>
    </rPh>
    <phoneticPr fontId="2"/>
  </si>
  <si>
    <t>灘警察署前　S</t>
    <rPh sb="0" eb="1">
      <t>ナダ</t>
    </rPh>
    <rPh sb="1" eb="4">
      <t>ケイサツショ</t>
    </rPh>
    <rPh sb="4" eb="5">
      <t>マエ</t>
    </rPh>
    <phoneticPr fontId="2"/>
  </si>
  <si>
    <t>T字路</t>
    <rPh sb="1" eb="3">
      <t>ジロ</t>
    </rPh>
    <phoneticPr fontId="2"/>
  </si>
  <si>
    <t>ここからのぼりが始まります。途中激坂あり。</t>
    <rPh sb="8" eb="9">
      <t>ハジ</t>
    </rPh>
    <rPh sb="14" eb="16">
      <t>トチュウ</t>
    </rPh>
    <rPh sb="16" eb="17">
      <t>ゲキ</t>
    </rPh>
    <rPh sb="17" eb="18">
      <t>サカ</t>
    </rPh>
    <phoneticPr fontId="2"/>
  </si>
  <si>
    <t>高速道路乗場近くなので気をつけること</t>
    <rPh sb="0" eb="2">
      <t>コウソク</t>
    </rPh>
    <rPh sb="2" eb="4">
      <t>ドウロ</t>
    </rPh>
    <rPh sb="4" eb="6">
      <t>ノリバ</t>
    </rPh>
    <rPh sb="6" eb="7">
      <t>チカ</t>
    </rPh>
    <rPh sb="11" eb="12">
      <t>キ</t>
    </rPh>
    <phoneticPr fontId="2"/>
  </si>
  <si>
    <t>出合橋　S</t>
    <rPh sb="0" eb="3">
      <t>デアイハシ</t>
    </rPh>
    <phoneticPr fontId="2"/>
  </si>
  <si>
    <t>428号有馬街道へ合流</t>
    <rPh sb="3" eb="4">
      <t>ゴウ</t>
    </rPh>
    <rPh sb="4" eb="6">
      <t>アリマ</t>
    </rPh>
    <rPh sb="6" eb="8">
      <t>カイドウ</t>
    </rPh>
    <rPh sb="9" eb="11">
      <t>ゴウリュウ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</si>
  <si>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</si>
  <si>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淡河　S</t>
    <rPh sb="0" eb="1">
      <t>アワ</t>
    </rPh>
    <rPh sb="1" eb="2">
      <t>カワ</t>
    </rPh>
    <phoneticPr fontId="2"/>
  </si>
  <si>
    <t>県道144号</t>
    <rPh sb="0" eb="2">
      <t>ケンドウ</t>
    </rPh>
    <rPh sb="5" eb="6">
      <t>ゴウ</t>
    </rPh>
    <phoneticPr fontId="2"/>
  </si>
  <si>
    <t>Ｔ字路</t>
    <rPh sb="1" eb="3">
      <t>ジロ</t>
    </rPh>
    <phoneticPr fontId="2"/>
  </si>
  <si>
    <t>殿畑　S</t>
    <rPh sb="0" eb="1">
      <t>トノ</t>
    </rPh>
    <rPh sb="1" eb="2">
      <t>ハタケ</t>
    </rPh>
    <phoneticPr fontId="2"/>
  </si>
  <si>
    <t>桾原　Ｓ</t>
    <phoneticPr fontId="2"/>
  </si>
  <si>
    <t>上久米　Ｓ</t>
    <rPh sb="0" eb="1">
      <t>ウエ</t>
    </rPh>
    <rPh sb="1" eb="3">
      <t>クメ</t>
    </rPh>
    <phoneticPr fontId="2"/>
  </si>
  <si>
    <t>県道17号</t>
    <rPh sb="0" eb="2">
      <t>ケンドウ</t>
    </rPh>
    <rPh sb="4" eb="5">
      <t>ゴウ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</si>
  <si>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</si>
  <si>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Y字路</t>
    <rPh sb="1" eb="3">
      <t>ジロ</t>
    </rPh>
    <phoneticPr fontId="2"/>
  </si>
  <si>
    <t>左折（側道へ）</t>
    <rPh sb="0" eb="2">
      <t>サセツ</t>
    </rPh>
    <rPh sb="3" eb="4">
      <t>ソク</t>
    </rPh>
    <rPh sb="4" eb="5">
      <t>ミチ</t>
    </rPh>
    <phoneticPr fontId="1"/>
  </si>
  <si>
    <t>県道294号</t>
    <rPh sb="0" eb="2">
      <t>ケンドウ</t>
    </rPh>
    <rPh sb="5" eb="6">
      <t>ゴウ</t>
    </rPh>
    <phoneticPr fontId="2"/>
  </si>
  <si>
    <t>和布南　S</t>
    <rPh sb="0" eb="1">
      <t>ワ</t>
    </rPh>
    <rPh sb="1" eb="2">
      <t>ヌノ</t>
    </rPh>
    <rPh sb="2" eb="3">
      <t>ミナミ</t>
    </rPh>
    <phoneticPr fontId="2"/>
  </si>
  <si>
    <t>県道347号</t>
    <rPh sb="0" eb="2">
      <t>ケンドウ</t>
    </rPh>
    <rPh sb="5" eb="6">
      <t>ゴウ</t>
    </rPh>
    <phoneticPr fontId="2"/>
  </si>
  <si>
    <t>和布町　S</t>
    <rPh sb="0" eb="1">
      <t>ワ</t>
    </rPh>
    <rPh sb="1" eb="2">
      <t>ヌノ</t>
    </rPh>
    <rPh sb="2" eb="3">
      <t>マチ</t>
    </rPh>
    <phoneticPr fontId="2"/>
  </si>
  <si>
    <t>県道17号→国道427号</t>
    <rPh sb="0" eb="2">
      <t>ケンドウ</t>
    </rPh>
    <rPh sb="4" eb="5">
      <t>ゴウ</t>
    </rPh>
    <rPh sb="6" eb="8">
      <t>コクドウ</t>
    </rPh>
    <rPh sb="11" eb="12">
      <t>ゴウ</t>
    </rPh>
    <phoneticPr fontId="2"/>
  </si>
  <si>
    <t>上野北　S</t>
    <rPh sb="0" eb="2">
      <t>ウエノ</t>
    </rPh>
    <rPh sb="2" eb="3">
      <t>キタ</t>
    </rPh>
    <phoneticPr fontId="2"/>
  </si>
  <si>
    <t>国道427号</t>
    <rPh sb="0" eb="2">
      <t>コクドウ</t>
    </rPh>
    <rPh sb="5" eb="6">
      <t>ゴウ</t>
    </rPh>
    <phoneticPr fontId="2"/>
  </si>
  <si>
    <t>三和橋東詰　S</t>
    <rPh sb="0" eb="2">
      <t>サンワ</t>
    </rPh>
    <rPh sb="2" eb="3">
      <t>バシ</t>
    </rPh>
    <rPh sb="3" eb="4">
      <t>ヒガシ</t>
    </rPh>
    <rPh sb="4" eb="5">
      <t>ツ</t>
    </rPh>
    <phoneticPr fontId="2"/>
  </si>
  <si>
    <t>春日橋東詰　S</t>
    <rPh sb="0" eb="2">
      <t>カスガ</t>
    </rPh>
    <rPh sb="2" eb="3">
      <t>バシ</t>
    </rPh>
    <rPh sb="3" eb="4">
      <t>ヒガシ</t>
    </rPh>
    <rPh sb="4" eb="5">
      <t>ツ</t>
    </rPh>
    <phoneticPr fontId="2"/>
  </si>
  <si>
    <t>西田町北　S</t>
    <rPh sb="0" eb="3">
      <t>ニシダチョウ</t>
    </rPh>
    <rPh sb="3" eb="4">
      <t>キタ</t>
    </rPh>
    <phoneticPr fontId="2"/>
  </si>
  <si>
    <t>高岸　S</t>
    <rPh sb="0" eb="2">
      <t>タカギシ</t>
    </rPh>
    <phoneticPr fontId="2"/>
  </si>
  <si>
    <t>寺内　S</t>
    <rPh sb="0" eb="2">
      <t>テラウチ</t>
    </rPh>
    <phoneticPr fontId="2"/>
  </si>
  <si>
    <t>県道8号</t>
    <rPh sb="0" eb="2">
      <t>ケンドウ</t>
    </rPh>
    <rPh sb="3" eb="4">
      <t>ゴウ</t>
    </rPh>
    <phoneticPr fontId="2"/>
  </si>
  <si>
    <t>町道→県道39号</t>
    <rPh sb="0" eb="1">
      <t>マチ</t>
    </rPh>
    <rPh sb="1" eb="2">
      <t>ミチ</t>
    </rPh>
    <rPh sb="3" eb="5">
      <t>ケンドウ</t>
    </rPh>
    <rPh sb="7" eb="8">
      <t>ゴウ</t>
    </rPh>
    <phoneticPr fontId="2"/>
  </si>
  <si>
    <t>林道</t>
    <rPh sb="0" eb="2">
      <t>リンドウ</t>
    </rPh>
    <phoneticPr fontId="2"/>
  </si>
  <si>
    <t>高松　S</t>
    <rPh sb="0" eb="2">
      <t>タカマツ</t>
    </rPh>
    <phoneticPr fontId="2"/>
  </si>
  <si>
    <t>これより高坂峠の登坂開始です。</t>
    <rPh sb="4" eb="5">
      <t>タカ</t>
    </rPh>
    <rPh sb="5" eb="6">
      <t>サカ</t>
    </rPh>
    <rPh sb="6" eb="7">
      <t>トウゲ</t>
    </rPh>
    <rPh sb="8" eb="10">
      <t>トウハン</t>
    </rPh>
    <rPh sb="10" eb="12">
      <t>カイシ</t>
    </rPh>
    <phoneticPr fontId="2"/>
  </si>
  <si>
    <t>県道48号</t>
    <rPh sb="0" eb="2">
      <t>ケンドウ</t>
    </rPh>
    <rPh sb="4" eb="5">
      <t>ゴウ</t>
    </rPh>
    <phoneticPr fontId="2"/>
  </si>
  <si>
    <t>国道29号</t>
    <rPh sb="0" eb="2">
      <t>コクドウ</t>
    </rPh>
    <rPh sb="4" eb="5">
      <t>ゴウ</t>
    </rPh>
    <phoneticPr fontId="2"/>
  </si>
  <si>
    <t>県道37号</t>
    <rPh sb="0" eb="2">
      <t>ケンドウ</t>
    </rPh>
    <rPh sb="4" eb="5">
      <t>ゴウ</t>
    </rPh>
    <phoneticPr fontId="2"/>
  </si>
  <si>
    <t>トンネルの手前を左方向の側道へ。</t>
    <rPh sb="5" eb="7">
      <t>テマエ</t>
    </rPh>
    <rPh sb="8" eb="9">
      <t>ヒダリ</t>
    </rPh>
    <rPh sb="9" eb="11">
      <t>ホウコウ</t>
    </rPh>
    <rPh sb="12" eb="13">
      <t>ソク</t>
    </rPh>
    <rPh sb="13" eb="14">
      <t>ミチ</t>
    </rPh>
    <phoneticPr fontId="2"/>
  </si>
  <si>
    <t>みちなり左折</t>
    <rPh sb="4" eb="6">
      <t>サセツ</t>
    </rPh>
    <phoneticPr fontId="2"/>
  </si>
  <si>
    <t>しばらくのぼって下ります。</t>
    <rPh sb="8" eb="9">
      <t>クダ</t>
    </rPh>
    <phoneticPr fontId="2"/>
  </si>
  <si>
    <t>ゆるゆると上ります。</t>
    <rPh sb="5" eb="6">
      <t>ノボ</t>
    </rPh>
    <phoneticPr fontId="2"/>
  </si>
  <si>
    <t>国府・岩美方面へ。</t>
    <rPh sb="0" eb="2">
      <t>コクブ</t>
    </rPh>
    <rPh sb="3" eb="5">
      <t>イワミ</t>
    </rPh>
    <rPh sb="5" eb="7">
      <t>ホウメン</t>
    </rPh>
    <phoneticPr fontId="2"/>
  </si>
  <si>
    <t>通過チェック③フォトコントロール
水とふれあいの広場</t>
    <rPh sb="0" eb="2">
      <t>ツウカ</t>
    </rPh>
    <rPh sb="17" eb="18">
      <t>ミズ</t>
    </rPh>
    <rPh sb="24" eb="26">
      <t>ヒロバ</t>
    </rPh>
    <phoneticPr fontId="2"/>
  </si>
  <si>
    <t>県道262号</t>
    <rPh sb="0" eb="2">
      <t>ケンドウ</t>
    </rPh>
    <rPh sb="5" eb="6">
      <t>ゴウ</t>
    </rPh>
    <phoneticPr fontId="2"/>
  </si>
  <si>
    <t>水とふれあいの広場をバックに自転車の写真をとること。おいしい水が飲めます。すぐに右折します。
この先、上山高原エリア。本当に美しい高原で癒されます。ほどなくして一気に下ります。</t>
    <rPh sb="0" eb="1">
      <t>ミズ</t>
    </rPh>
    <rPh sb="7" eb="9">
      <t>ヒロバ</t>
    </rPh>
    <rPh sb="14" eb="17">
      <t>ジテンシャ</t>
    </rPh>
    <rPh sb="18" eb="20">
      <t>シャシン</t>
    </rPh>
    <rPh sb="30" eb="31">
      <t>ミズ</t>
    </rPh>
    <rPh sb="32" eb="33">
      <t>ノ</t>
    </rPh>
    <rPh sb="40" eb="42">
      <t>ウセツ</t>
    </rPh>
    <rPh sb="49" eb="50">
      <t>サキ</t>
    </rPh>
    <rPh sb="51" eb="53">
      <t>ウエヤマ</t>
    </rPh>
    <rPh sb="53" eb="55">
      <t>コウゲン</t>
    </rPh>
    <rPh sb="59" eb="61">
      <t>ホントウ</t>
    </rPh>
    <rPh sb="62" eb="63">
      <t>ウツク</t>
    </rPh>
    <rPh sb="65" eb="67">
      <t>コウゲン</t>
    </rPh>
    <rPh sb="68" eb="69">
      <t>イヤ</t>
    </rPh>
    <rPh sb="80" eb="82">
      <t>イッキ</t>
    </rPh>
    <rPh sb="83" eb="84">
      <t>クダ</t>
    </rPh>
    <phoneticPr fontId="2"/>
  </si>
  <si>
    <t>国道9号</t>
    <rPh sb="0" eb="2">
      <t>コクドウ</t>
    </rPh>
    <rPh sb="3" eb="4">
      <t>ゴウ</t>
    </rPh>
    <phoneticPr fontId="2"/>
  </si>
  <si>
    <t>県道263号</t>
    <rPh sb="0" eb="2">
      <t>ケンドウ</t>
    </rPh>
    <rPh sb="5" eb="6">
      <t>ゴウ</t>
    </rPh>
    <phoneticPr fontId="2"/>
  </si>
  <si>
    <t>下浜　S</t>
    <rPh sb="0" eb="2">
      <t>シモハマ</t>
    </rPh>
    <phoneticPr fontId="2"/>
  </si>
  <si>
    <t>県道4号</t>
    <rPh sb="0" eb="2">
      <t>ケンドウ</t>
    </rPh>
    <rPh sb="3" eb="4">
      <t>ゴウ</t>
    </rPh>
    <phoneticPr fontId="2"/>
  </si>
  <si>
    <t>香住小学校前　S</t>
    <rPh sb="0" eb="2">
      <t>カスミ</t>
    </rPh>
    <rPh sb="2" eb="5">
      <t>ショウガッコウ</t>
    </rPh>
    <rPh sb="5" eb="6">
      <t>マエ</t>
    </rPh>
    <phoneticPr fontId="2"/>
  </si>
  <si>
    <t>園部口　S</t>
    <rPh sb="0" eb="2">
      <t>ソノベ</t>
    </rPh>
    <rPh sb="2" eb="3">
      <t>クチ</t>
    </rPh>
    <phoneticPr fontId="2"/>
  </si>
  <si>
    <t>府道78号</t>
    <rPh sb="0" eb="1">
      <t>フ</t>
    </rPh>
    <rPh sb="1" eb="2">
      <t>ミチ</t>
    </rPh>
    <rPh sb="4" eb="5">
      <t>ゴウ</t>
    </rPh>
    <phoneticPr fontId="2"/>
  </si>
  <si>
    <t>府道443号</t>
    <rPh sb="0" eb="1">
      <t>フ</t>
    </rPh>
    <rPh sb="1" eb="2">
      <t>ミチ</t>
    </rPh>
    <rPh sb="5" eb="6">
      <t>ゴウ</t>
    </rPh>
    <phoneticPr fontId="2"/>
  </si>
  <si>
    <t>府道365号</t>
    <rPh sb="0" eb="1">
      <t>フ</t>
    </rPh>
    <rPh sb="1" eb="2">
      <t>ミチ</t>
    </rPh>
    <rPh sb="5" eb="6">
      <t>ゴウ</t>
    </rPh>
    <phoneticPr fontId="2"/>
  </si>
  <si>
    <t>府道364号</t>
    <rPh sb="0" eb="1">
      <t>フ</t>
    </rPh>
    <rPh sb="1" eb="2">
      <t>ミチ</t>
    </rPh>
    <rPh sb="5" eb="6">
      <t>ゴウ</t>
    </rPh>
    <phoneticPr fontId="2"/>
  </si>
  <si>
    <t>船坂　S</t>
    <rPh sb="0" eb="2">
      <t>フナサカ</t>
    </rPh>
    <phoneticPr fontId="2"/>
  </si>
  <si>
    <t>府道19号</t>
    <rPh sb="0" eb="1">
      <t>フ</t>
    </rPh>
    <rPh sb="1" eb="2">
      <t>ミチ</t>
    </rPh>
    <rPh sb="4" eb="5">
      <t>ゴウ</t>
    </rPh>
    <phoneticPr fontId="2"/>
  </si>
  <si>
    <t>府道453号</t>
    <rPh sb="0" eb="1">
      <t>フ</t>
    </rPh>
    <rPh sb="1" eb="2">
      <t>ミチ</t>
    </rPh>
    <rPh sb="5" eb="6">
      <t>ゴウ</t>
    </rPh>
    <phoneticPr fontId="2"/>
  </si>
  <si>
    <t>ここから登坂区間</t>
    <rPh sb="4" eb="6">
      <t>トウハン</t>
    </rPh>
    <rPh sb="6" eb="8">
      <t>クカン</t>
    </rPh>
    <phoneticPr fontId="2"/>
  </si>
  <si>
    <t>夜の丹後半島周回をお楽しみください</t>
    <rPh sb="0" eb="1">
      <t>ヨル</t>
    </rPh>
    <rPh sb="2" eb="4">
      <t>タンゴ</t>
    </rPh>
    <rPh sb="4" eb="6">
      <t>ハントウ</t>
    </rPh>
    <rPh sb="6" eb="8">
      <t>シュウカイ</t>
    </rPh>
    <rPh sb="10" eb="11">
      <t>タノ</t>
    </rPh>
    <phoneticPr fontId="2"/>
  </si>
  <si>
    <t>ここから箸休め的に天橋立。</t>
    <rPh sb="4" eb="5">
      <t>ハシ</t>
    </rPh>
    <rPh sb="5" eb="6">
      <t>ヤス</t>
    </rPh>
    <rPh sb="7" eb="8">
      <t>テキ</t>
    </rPh>
    <rPh sb="9" eb="12">
      <t>アマノハシダテ</t>
    </rPh>
    <phoneticPr fontId="2"/>
  </si>
  <si>
    <t>┤字路</t>
  </si>
  <si>
    <t>┤字路</t>
    <rPh sb="1" eb="3">
      <t>ジロ</t>
    </rPh>
    <phoneticPr fontId="2"/>
  </si>
  <si>
    <t>県道95号（表六甲ドライブウェイ）</t>
    <rPh sb="0" eb="2">
      <t>ケンドウ</t>
    </rPh>
    <rPh sb="4" eb="5">
      <t>ゴウ</t>
    </rPh>
    <rPh sb="6" eb="7">
      <t>オモテ</t>
    </rPh>
    <rPh sb="7" eb="9">
      <t>ロッコウ</t>
    </rPh>
    <phoneticPr fontId="2"/>
  </si>
  <si>
    <t>新六甲大橋下</t>
    <rPh sb="0" eb="1">
      <t>シン</t>
    </rPh>
    <rPh sb="1" eb="3">
      <t>ロッコウ</t>
    </rPh>
    <rPh sb="3" eb="5">
      <t>オオハシ</t>
    </rPh>
    <rPh sb="5" eb="6">
      <t>シタ</t>
    </rPh>
    <phoneticPr fontId="2"/>
  </si>
  <si>
    <t>県道95号旧道～市道</t>
    <rPh sb="0" eb="2">
      <t>ケンドウ</t>
    </rPh>
    <rPh sb="4" eb="5">
      <t>ゴウ</t>
    </rPh>
    <rPh sb="5" eb="7">
      <t>キュウドウ</t>
    </rPh>
    <rPh sb="8" eb="10">
      <t>シドウ</t>
    </rPh>
    <phoneticPr fontId="2"/>
  </si>
  <si>
    <t>将軍通　S</t>
    <rPh sb="0" eb="2">
      <t>ショウグン</t>
    </rPh>
    <rPh sb="2" eb="3">
      <t>トオ</t>
    </rPh>
    <phoneticPr fontId="2"/>
  </si>
  <si>
    <t>大石川　S</t>
    <rPh sb="0" eb="2">
      <t>オオイシ</t>
    </rPh>
    <rPh sb="2" eb="3">
      <t>ガワ</t>
    </rPh>
    <phoneticPr fontId="2"/>
  </si>
  <si>
    <t>国道２号</t>
    <rPh sb="0" eb="2">
      <t>コクドウ</t>
    </rPh>
    <rPh sb="3" eb="4">
      <t>ゴウ</t>
    </rPh>
    <phoneticPr fontId="2"/>
  </si>
  <si>
    <t>岩屋　S</t>
    <rPh sb="0" eb="1">
      <t>イワ</t>
    </rPh>
    <rPh sb="1" eb="2">
      <t>ヤ</t>
    </rPh>
    <phoneticPr fontId="2"/>
  </si>
  <si>
    <t>（ゴール受付）
マクドナルド２号線脇浜店</t>
    <rPh sb="4" eb="6">
      <t>ウケツケ</t>
    </rPh>
    <rPh sb="15" eb="17">
      <t>ゴウセン</t>
    </rPh>
    <rPh sb="17" eb="19">
      <t>ワキハマ</t>
    </rPh>
    <rPh sb="19" eb="20">
      <t>ミセ</t>
    </rPh>
    <phoneticPr fontId="2"/>
  </si>
  <si>
    <t>船坂小学校前　Ｓ</t>
  </si>
  <si>
    <t>県道82号</t>
    <rPh sb="0" eb="2">
      <t>ケンドウ</t>
    </rPh>
    <rPh sb="4" eb="5">
      <t>ゴウ</t>
    </rPh>
    <phoneticPr fontId="2"/>
  </si>
  <si>
    <t>これより表六甲登坂開始。旧道推奨。</t>
    <rPh sb="4" eb="5">
      <t>オモテ</t>
    </rPh>
    <rPh sb="5" eb="7">
      <t>ロッコウ</t>
    </rPh>
    <rPh sb="7" eb="9">
      <t>トウハン</t>
    </rPh>
    <rPh sb="9" eb="11">
      <t>カイシ</t>
    </rPh>
    <rPh sb="12" eb="13">
      <t>キュウ</t>
    </rPh>
    <rPh sb="13" eb="14">
      <t>ミチ</t>
    </rPh>
    <rPh sb="14" eb="16">
      <t>スイショウ</t>
    </rPh>
    <phoneticPr fontId="2"/>
  </si>
  <si>
    <t>岩谷峠への登坂開始</t>
    <rPh sb="0" eb="2">
      <t>イワタニ</t>
    </rPh>
    <rPh sb="2" eb="3">
      <t>トウゲ</t>
    </rPh>
    <rPh sb="5" eb="7">
      <t>トウハン</t>
    </rPh>
    <rPh sb="7" eb="9">
      <t>カイシ</t>
    </rPh>
    <phoneticPr fontId="2"/>
  </si>
  <si>
    <t>神戸ブルベ定番のアップダウン開始</t>
    <rPh sb="0" eb="2">
      <t>コウベ</t>
    </rPh>
    <rPh sb="5" eb="7">
      <t>テイバン</t>
    </rPh>
    <rPh sb="14" eb="16">
      <t>カイシ</t>
    </rPh>
    <phoneticPr fontId="2"/>
  </si>
  <si>
    <t>Y字路(バイパス野村東）</t>
    <rPh sb="1" eb="3">
      <t>ジロ</t>
    </rPh>
    <rPh sb="8" eb="10">
      <t>ノムラ</t>
    </rPh>
    <rPh sb="10" eb="11">
      <t>ヒガシ</t>
    </rPh>
    <phoneticPr fontId="2"/>
  </si>
  <si>
    <t>道なり直進</t>
    <rPh sb="0" eb="1">
      <t>ミチ</t>
    </rPh>
    <rPh sb="3" eb="5">
      <t>チョクシン</t>
    </rPh>
    <phoneticPr fontId="2"/>
  </si>
  <si>
    <t>県道8号→町道</t>
    <rPh sb="0" eb="2">
      <t>ケンドウ</t>
    </rPh>
    <rPh sb="3" eb="4">
      <t>ゴウ</t>
    </rPh>
    <rPh sb="5" eb="6">
      <t>マチ</t>
    </rPh>
    <rPh sb="6" eb="7">
      <t>ミチ</t>
    </rPh>
    <phoneticPr fontId="2"/>
  </si>
  <si>
    <t>砥峰方面へ</t>
    <rPh sb="0" eb="1">
      <t>トギ</t>
    </rPh>
    <rPh sb="1" eb="2">
      <t>ミネ</t>
    </rPh>
    <rPh sb="2" eb="4">
      <t>ホウメン</t>
    </rPh>
    <phoneticPr fontId="2"/>
  </si>
  <si>
    <t>PC1　ローソン神崎南インター店</t>
    <rPh sb="8" eb="10">
      <t>カンザキ</t>
    </rPh>
    <rPh sb="10" eb="11">
      <t>ミナミ</t>
    </rPh>
    <rPh sb="15" eb="16">
      <t>ミセ</t>
    </rPh>
    <phoneticPr fontId="2"/>
  </si>
  <si>
    <t>竹野Sを越えてすぐを右折 鋳物師戻峠を越えると城崎温泉です。</t>
    <rPh sb="0" eb="2">
      <t>タケノ</t>
    </rPh>
    <rPh sb="4" eb="5">
      <t>コ</t>
    </rPh>
    <rPh sb="10" eb="12">
      <t>ウセツ</t>
    </rPh>
    <rPh sb="13" eb="15">
      <t>イモノ</t>
    </rPh>
    <rPh sb="15" eb="16">
      <t>シ</t>
    </rPh>
    <rPh sb="16" eb="17">
      <t>モド</t>
    </rPh>
    <rPh sb="17" eb="18">
      <t>トウゲ</t>
    </rPh>
    <rPh sb="19" eb="20">
      <t>コ</t>
    </rPh>
    <rPh sb="23" eb="25">
      <t>キノサキ</t>
    </rPh>
    <rPh sb="25" eb="27">
      <t>オンセン</t>
    </rPh>
    <phoneticPr fontId="2"/>
  </si>
  <si>
    <t>油良口　S</t>
    <rPh sb="0" eb="1">
      <t>アブラ</t>
    </rPh>
    <rPh sb="1" eb="2">
      <t>ヨ</t>
    </rPh>
    <rPh sb="2" eb="3">
      <t>クチ</t>
    </rPh>
    <phoneticPr fontId="2"/>
  </si>
  <si>
    <t>県道11号</t>
    <rPh sb="0" eb="2">
      <t>ケンドウ</t>
    </rPh>
    <rPh sb="4" eb="5">
      <t>ゴウ</t>
    </rPh>
    <phoneticPr fontId="2"/>
  </si>
  <si>
    <t>橋を渡ります</t>
    <rPh sb="0" eb="1">
      <t>ハシ</t>
    </rPh>
    <rPh sb="2" eb="3">
      <t>ワタ</t>
    </rPh>
    <phoneticPr fontId="2"/>
  </si>
  <si>
    <t>自転車禁止の高架なので側道を通ること。</t>
    <rPh sb="0" eb="3">
      <t>ジテンシャ</t>
    </rPh>
    <rPh sb="3" eb="5">
      <t>キンシ</t>
    </rPh>
    <rPh sb="6" eb="8">
      <t>コウカ</t>
    </rPh>
    <rPh sb="11" eb="12">
      <t>ソク</t>
    </rPh>
    <rPh sb="12" eb="13">
      <t>ミチ</t>
    </rPh>
    <rPh sb="14" eb="15">
      <t>トオ</t>
    </rPh>
    <phoneticPr fontId="2"/>
  </si>
  <si>
    <t>左側。レシート取得。</t>
    <rPh sb="0" eb="2">
      <t>ヒダリガワ</t>
    </rPh>
    <rPh sb="7" eb="9">
      <t>シュトク</t>
    </rPh>
    <phoneticPr fontId="2"/>
  </si>
  <si>
    <t>ここからるり渓。</t>
    <rPh sb="6" eb="7">
      <t>タニ</t>
    </rPh>
    <phoneticPr fontId="2"/>
  </si>
  <si>
    <t>急な下り坂。注意。</t>
    <rPh sb="0" eb="1">
      <t>キュウ</t>
    </rPh>
    <rPh sb="2" eb="3">
      <t>クダ</t>
    </rPh>
    <rPh sb="4" eb="5">
      <t>ザカ</t>
    </rPh>
    <rPh sb="6" eb="8">
      <t>チュウイ</t>
    </rPh>
    <phoneticPr fontId="2"/>
  </si>
  <si>
    <t>阿古谷のアップダウン。</t>
    <rPh sb="0" eb="2">
      <t>アコ</t>
    </rPh>
    <rPh sb="2" eb="3">
      <t>タニ</t>
    </rPh>
    <phoneticPr fontId="2"/>
  </si>
  <si>
    <t>ここから上りです。</t>
    <rPh sb="4" eb="5">
      <t>ノボ</t>
    </rPh>
    <phoneticPr fontId="2"/>
  </si>
  <si>
    <t>蓬莱峡ののぼりです。だらだらと長い！！</t>
    <rPh sb="0" eb="2">
      <t>ホウライ</t>
    </rPh>
    <rPh sb="2" eb="3">
      <t>キョウ</t>
    </rPh>
    <rPh sb="15" eb="16">
      <t>ナガ</t>
    </rPh>
    <phoneticPr fontId="2"/>
  </si>
  <si>
    <t>これより東六甲の登坂。いよいよラスボス登場。</t>
    <rPh sb="4" eb="5">
      <t>ヒガシ</t>
    </rPh>
    <rPh sb="5" eb="7">
      <t>ロッコウ</t>
    </rPh>
    <rPh sb="8" eb="10">
      <t>トウハン</t>
    </rPh>
    <rPh sb="19" eb="21">
      <t>トウジョウ</t>
    </rPh>
    <phoneticPr fontId="2"/>
  </si>
  <si>
    <t>地下道</t>
    <rPh sb="0" eb="3">
      <t>チカドウ</t>
    </rPh>
    <phoneticPr fontId="2"/>
  </si>
  <si>
    <t>右折後すぐに地下道もぐる</t>
    <rPh sb="0" eb="2">
      <t>ウセツ</t>
    </rPh>
    <rPh sb="2" eb="3">
      <t>ゴ</t>
    </rPh>
    <rPh sb="6" eb="9">
      <t>チカドウ</t>
    </rPh>
    <phoneticPr fontId="2"/>
  </si>
  <si>
    <t>地下道→県道16号</t>
    <rPh sb="0" eb="3">
      <t>チカドウ</t>
    </rPh>
    <rPh sb="4" eb="6">
      <t>ケンドウ</t>
    </rPh>
    <rPh sb="8" eb="9">
      <t>ゴウ</t>
    </rPh>
    <phoneticPr fontId="2"/>
  </si>
  <si>
    <t>細い道を登ります。苔が生えているので注意。</t>
    <rPh sb="0" eb="1">
      <t>ホソ</t>
    </rPh>
    <rPh sb="2" eb="3">
      <t>ミチ</t>
    </rPh>
    <rPh sb="4" eb="5">
      <t>ノボ</t>
    </rPh>
    <rPh sb="9" eb="10">
      <t>コケ</t>
    </rPh>
    <rPh sb="11" eb="12">
      <t>ハ</t>
    </rPh>
    <rPh sb="18" eb="20">
      <t>チュウイ</t>
    </rPh>
    <phoneticPr fontId="2"/>
  </si>
  <si>
    <t>十万辻の上り。トンネルを過ぎると九十九折を下ります。</t>
    <rPh sb="0" eb="2">
      <t>ジュウマン</t>
    </rPh>
    <rPh sb="2" eb="3">
      <t>ツジ</t>
    </rPh>
    <rPh sb="4" eb="5">
      <t>ノボ</t>
    </rPh>
    <rPh sb="12" eb="13">
      <t>ス</t>
    </rPh>
    <rPh sb="16" eb="19">
      <t>ツヅラ</t>
    </rPh>
    <rPh sb="19" eb="20">
      <t>オリ</t>
    </rPh>
    <rPh sb="21" eb="22">
      <t>クダ</t>
    </rPh>
    <phoneticPr fontId="2"/>
  </si>
  <si>
    <t>右側に地下道あり。地下道もぐって道なりに進むと16号に合流。ループ橋を上ります。</t>
    <rPh sb="0" eb="2">
      <t>ミギガワ</t>
    </rPh>
    <rPh sb="3" eb="6">
      <t>チカドウ</t>
    </rPh>
    <rPh sb="9" eb="12">
      <t>チカドウ</t>
    </rPh>
    <rPh sb="16" eb="17">
      <t>ミチ</t>
    </rPh>
    <rPh sb="20" eb="21">
      <t>スス</t>
    </rPh>
    <rPh sb="25" eb="26">
      <t>ゴウ</t>
    </rPh>
    <rPh sb="27" eb="29">
      <t>ゴウリュウ</t>
    </rPh>
    <rPh sb="33" eb="34">
      <t>バシ</t>
    </rPh>
    <rPh sb="35" eb="36">
      <t>ノボ</t>
    </rPh>
    <phoneticPr fontId="2"/>
  </si>
  <si>
    <t>大屋スキー場のゲートをバックに自転車の写真を取ること。ここからも少しだけ登ります。</t>
    <rPh sb="0" eb="2">
      <t>オオヤ</t>
    </rPh>
    <rPh sb="5" eb="6">
      <t>ジョウ</t>
    </rPh>
    <rPh sb="15" eb="18">
      <t>ジテンシャ</t>
    </rPh>
    <rPh sb="19" eb="21">
      <t>シャシン</t>
    </rPh>
    <rPh sb="22" eb="23">
      <t>ト</t>
    </rPh>
    <rPh sb="32" eb="33">
      <t>スコ</t>
    </rPh>
    <rPh sb="36" eb="37">
      <t>ノボ</t>
    </rPh>
    <phoneticPr fontId="2"/>
  </si>
  <si>
    <t>これよりハニー坂のアップダウン。下りは九十九折。</t>
    <rPh sb="7" eb="8">
      <t>サカ</t>
    </rPh>
    <rPh sb="16" eb="17">
      <t>クダ</t>
    </rPh>
    <rPh sb="19" eb="22">
      <t>ツヅラ</t>
    </rPh>
    <rPh sb="22" eb="23">
      <t>オリ</t>
    </rPh>
    <phoneticPr fontId="2"/>
  </si>
  <si>
    <t>十字路　S</t>
    <rPh sb="0" eb="3">
      <t>ジュウジロ</t>
    </rPh>
    <phoneticPr fontId="1"/>
  </si>
  <si>
    <t>市道</t>
    <rPh sb="0" eb="2">
      <t>シドウ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</si>
  <si>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</si>
  <si>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</si>
  <si>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中山手3丁目　S</t>
    <rPh sb="0" eb="2">
      <t>ナカヤマ</t>
    </rPh>
    <rPh sb="2" eb="3">
      <t>テ</t>
    </rPh>
    <rPh sb="4" eb="6">
      <t>チョウメ</t>
    </rPh>
    <phoneticPr fontId="2"/>
  </si>
  <si>
    <t>市道（トアロード）</t>
    <rPh sb="0" eb="2">
      <t>シドウ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</si>
  <si>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</si>
  <si>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ト字路　S</t>
    <rPh sb="1" eb="3">
      <t>ジロ</t>
    </rPh>
    <phoneticPr fontId="1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</si>
  <si>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</si>
  <si>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</si>
  <si>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みちなり直進</t>
    <rPh sb="4" eb="6">
      <t>チョクシン</t>
    </rPh>
    <phoneticPr fontId="2"/>
  </si>
  <si>
    <t>五辻　T字路</t>
    <rPh sb="0" eb="2">
      <t>イツツジ</t>
    </rPh>
    <rPh sb="4" eb="6">
      <t>ジロ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</si>
  <si>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</si>
  <si>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</si>
  <si>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</si>
  <si>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皆森　Ｓ</t>
    <rPh sb="0" eb="1">
      <t>ミナ</t>
    </rPh>
    <rPh sb="1" eb="2">
      <t>モリ</t>
    </rPh>
    <phoneticPr fontId="2"/>
  </si>
  <si>
    <t>国道312号</t>
    <rPh sb="0" eb="2">
      <t>コクドウ</t>
    </rPh>
    <rPh sb="5" eb="6">
      <t>ゴウ</t>
    </rPh>
    <phoneticPr fontId="2"/>
  </si>
  <si>
    <t>踏切を渡って突き当りを右折</t>
    <rPh sb="0" eb="2">
      <t>フミキリ</t>
    </rPh>
    <rPh sb="3" eb="4">
      <t>ワタ</t>
    </rPh>
    <rPh sb="6" eb="7">
      <t>ツ</t>
    </rPh>
    <rPh sb="8" eb="9">
      <t>アタ</t>
    </rPh>
    <rPh sb="11" eb="13">
      <t>ウセツ</t>
    </rPh>
    <phoneticPr fontId="2"/>
  </si>
  <si>
    <t>少しだけショートカット。砥峰へ向けて登坂開始。
105.2キロ地点が砥峰高原。記念撮影をどうぞ。そこからの下りは路面悪いので気を付けてください</t>
    <rPh sb="0" eb="1">
      <t>スコ</t>
    </rPh>
    <rPh sb="12" eb="13">
      <t>トギ</t>
    </rPh>
    <rPh sb="13" eb="14">
      <t>ミネ</t>
    </rPh>
    <rPh sb="15" eb="16">
      <t>ム</t>
    </rPh>
    <rPh sb="18" eb="20">
      <t>トウハン</t>
    </rPh>
    <rPh sb="20" eb="22">
      <t>カイシ</t>
    </rPh>
    <rPh sb="31" eb="33">
      <t>チテン</t>
    </rPh>
    <rPh sb="34" eb="35">
      <t>トギ</t>
    </rPh>
    <rPh sb="35" eb="36">
      <t>ミネ</t>
    </rPh>
    <rPh sb="36" eb="38">
      <t>コウゲン</t>
    </rPh>
    <rPh sb="39" eb="41">
      <t>キネン</t>
    </rPh>
    <rPh sb="41" eb="43">
      <t>サツエイ</t>
    </rPh>
    <rPh sb="53" eb="54">
      <t>クダ</t>
    </rPh>
    <rPh sb="56" eb="58">
      <t>ロメン</t>
    </rPh>
    <rPh sb="58" eb="59">
      <t>ワル</t>
    </rPh>
    <rPh sb="62" eb="63">
      <t>キ</t>
    </rPh>
    <rPh sb="64" eb="65">
      <t>ツ</t>
    </rPh>
    <phoneticPr fontId="2"/>
  </si>
  <si>
    <t>T字路を左折。ここからもしばらく路面が悪いです。</t>
    <rPh sb="1" eb="3">
      <t>ジロ</t>
    </rPh>
    <rPh sb="4" eb="6">
      <t>サセツ</t>
    </rPh>
    <rPh sb="16" eb="18">
      <t>ロメン</t>
    </rPh>
    <rPh sb="19" eb="20">
      <t>ワル</t>
    </rPh>
    <phoneticPr fontId="2"/>
  </si>
  <si>
    <t>県道6号→国道429号→県道6号</t>
    <rPh sb="0" eb="2">
      <t>ケンドウ</t>
    </rPh>
    <rPh sb="3" eb="4">
      <t>ゴウ</t>
    </rPh>
    <rPh sb="5" eb="7">
      <t>コクドウ</t>
    </rPh>
    <rPh sb="10" eb="11">
      <t>ゴウ</t>
    </rPh>
    <rPh sb="12" eb="14">
      <t>ケンドウ</t>
    </rPh>
    <rPh sb="15" eb="16">
      <t>ゴウ</t>
    </rPh>
    <phoneticPr fontId="2"/>
  </si>
  <si>
    <t>ここからゆるいのぼり基調。途中から登坂開始。129キロ地点あたりが最高点。しばらく下ると明延銅山跡地。</t>
    <rPh sb="10" eb="12">
      <t>キチョウ</t>
    </rPh>
    <rPh sb="13" eb="15">
      <t>トチュウ</t>
    </rPh>
    <rPh sb="17" eb="19">
      <t>トウハン</t>
    </rPh>
    <rPh sb="19" eb="21">
      <t>カイシ</t>
    </rPh>
    <rPh sb="27" eb="29">
      <t>チテン</t>
    </rPh>
    <rPh sb="33" eb="36">
      <t>サイコウテン</t>
    </rPh>
    <rPh sb="41" eb="42">
      <t>クダ</t>
    </rPh>
    <rPh sb="44" eb="45">
      <t>ア</t>
    </rPh>
    <rPh sb="45" eb="46">
      <t>ノ</t>
    </rPh>
    <rPh sb="46" eb="48">
      <t>ドウザン</t>
    </rPh>
    <rPh sb="48" eb="50">
      <t>アトチ</t>
    </rPh>
    <phoneticPr fontId="2"/>
  </si>
  <si>
    <t>しばらく進むと大砲・若杉峠の登坂開始。</t>
    <rPh sb="4" eb="5">
      <t>スス</t>
    </rPh>
    <rPh sb="7" eb="9">
      <t>タイホウ</t>
    </rPh>
    <rPh sb="10" eb="11">
      <t>ワカ</t>
    </rPh>
    <rPh sb="11" eb="12">
      <t>スギ</t>
    </rPh>
    <rPh sb="12" eb="13">
      <t>トウゲ</t>
    </rPh>
    <rPh sb="14" eb="16">
      <t>トウハン</t>
    </rPh>
    <rPh sb="16" eb="18">
      <t>カイシ</t>
    </rPh>
    <phoneticPr fontId="2"/>
  </si>
  <si>
    <t>いよいよ河合谷林道。本格的に扇の山への登坂開始。</t>
    <rPh sb="4" eb="6">
      <t>カワイ</t>
    </rPh>
    <rPh sb="6" eb="7">
      <t>タニ</t>
    </rPh>
    <rPh sb="7" eb="9">
      <t>リンドウ</t>
    </rPh>
    <rPh sb="10" eb="13">
      <t>ホンカクテキ</t>
    </rPh>
    <rPh sb="14" eb="15">
      <t>オウギ</t>
    </rPh>
    <rPh sb="16" eb="17">
      <t>ヤマ</t>
    </rPh>
    <rPh sb="19" eb="21">
      <t>トウハン</t>
    </rPh>
    <rPh sb="21" eb="23">
      <t>カイシ</t>
    </rPh>
    <phoneticPr fontId="2"/>
  </si>
  <si>
    <t>ここから魔境 扇ノ山方面へ。</t>
    <rPh sb="4" eb="6">
      <t>マキョウ</t>
    </rPh>
    <rPh sb="7" eb="8">
      <t>オウギ</t>
    </rPh>
    <rPh sb="9" eb="10">
      <t>サン</t>
    </rPh>
    <rPh sb="10" eb="12">
      <t>ホウメン</t>
    </rPh>
    <phoneticPr fontId="2"/>
  </si>
  <si>
    <t>この先右側にファミリーマートあり。</t>
    <rPh sb="2" eb="3">
      <t>サキ</t>
    </rPh>
    <rPh sb="3" eb="5">
      <t>ミギガワ</t>
    </rPh>
    <phoneticPr fontId="2"/>
  </si>
  <si>
    <t>県道47号→国道178号</t>
    <rPh sb="0" eb="2">
      <t>ケンドウ</t>
    </rPh>
    <rPh sb="4" eb="5">
      <t>ゴウ</t>
    </rPh>
    <rPh sb="6" eb="8">
      <t>コクドウ</t>
    </rPh>
    <rPh sb="11" eb="12">
      <t>ゴウ</t>
    </rPh>
    <phoneticPr fontId="2"/>
  </si>
  <si>
    <t>浜坂三角　S</t>
    <rPh sb="0" eb="2">
      <t>ハマサカ</t>
    </rPh>
    <rPh sb="2" eb="4">
      <t>サンカク</t>
    </rPh>
    <phoneticPr fontId="2"/>
  </si>
  <si>
    <t>県道260号</t>
    <rPh sb="0" eb="2">
      <t>ケンドウ</t>
    </rPh>
    <rPh sb="5" eb="6">
      <t>ゴウ</t>
    </rPh>
    <phoneticPr fontId="2"/>
  </si>
  <si>
    <t>これより破壊的海上グランフォンドをお楽しみください。路面悪いので気をつけてください。</t>
    <rPh sb="4" eb="7">
      <t>ハカイテキ</t>
    </rPh>
    <rPh sb="7" eb="9">
      <t>カイジョウ</t>
    </rPh>
    <rPh sb="18" eb="19">
      <t>タノ</t>
    </rPh>
    <rPh sb="26" eb="28">
      <t>ロメン</t>
    </rPh>
    <rPh sb="28" eb="29">
      <t>ワル</t>
    </rPh>
    <rPh sb="32" eb="33">
      <t>キ</t>
    </rPh>
    <phoneticPr fontId="2"/>
  </si>
  <si>
    <t>林道</t>
    <rPh sb="0" eb="1">
      <t>ハヤシ</t>
    </rPh>
    <rPh sb="1" eb="2">
      <t>ミチ</t>
    </rPh>
    <phoneticPr fontId="2"/>
  </si>
  <si>
    <t>T字路</t>
    <rPh sb="1" eb="3">
      <t>ジロ</t>
    </rPh>
    <phoneticPr fontId="1"/>
  </si>
  <si>
    <t>余部　S</t>
    <rPh sb="0" eb="1">
      <t>アマ</t>
    </rPh>
    <rPh sb="1" eb="2">
      <t>ベ</t>
    </rPh>
    <phoneticPr fontId="1"/>
  </si>
  <si>
    <t>国道178号→県道4号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</si>
  <si>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橋を渡る</t>
    <rPh sb="0" eb="1">
      <t>ハシ</t>
    </rPh>
    <rPh sb="2" eb="3">
      <t>ワタ</t>
    </rPh>
    <phoneticPr fontId="2"/>
  </si>
  <si>
    <t>十楽　S</t>
    <rPh sb="0" eb="1">
      <t>ジュウ</t>
    </rPh>
    <rPh sb="1" eb="2">
      <t>ラク</t>
    </rPh>
    <phoneticPr fontId="2"/>
  </si>
  <si>
    <t>府道2号→国道178号</t>
    <rPh sb="3" eb="4">
      <t>ゴウ</t>
    </rPh>
    <rPh sb="5" eb="7">
      <t>コクドウ</t>
    </rPh>
    <rPh sb="10" eb="11">
      <t>ゴウ</t>
    </rPh>
    <phoneticPr fontId="2"/>
  </si>
  <si>
    <t>国道175号→国道27号</t>
    <rPh sb="0" eb="2">
      <t>コクドウ</t>
    </rPh>
    <rPh sb="5" eb="6">
      <t>ゴウ</t>
    </rPh>
    <rPh sb="7" eb="9">
      <t>コクドウ</t>
    </rPh>
    <rPh sb="11" eb="12">
      <t>ゴウ</t>
    </rPh>
    <phoneticPr fontId="2"/>
  </si>
  <si>
    <t>PC3 ミニストップ　高浜町日置店</t>
    <phoneticPr fontId="2"/>
  </si>
  <si>
    <t>しばらくいくと名田庄の道の駅があります。ここから先は補給スポットがないので注意。さらに進むと堀越峠。</t>
    <rPh sb="7" eb="10">
      <t>ナタショウ</t>
    </rPh>
    <rPh sb="11" eb="12">
      <t>ミチ</t>
    </rPh>
    <rPh sb="13" eb="14">
      <t>エキ</t>
    </rPh>
    <rPh sb="24" eb="25">
      <t>サキ</t>
    </rPh>
    <rPh sb="26" eb="28">
      <t>ホキュウ</t>
    </rPh>
    <rPh sb="37" eb="39">
      <t>チュウイ</t>
    </rPh>
    <rPh sb="43" eb="44">
      <t>スス</t>
    </rPh>
    <rPh sb="46" eb="48">
      <t>ホリコシ</t>
    </rPh>
    <rPh sb="48" eb="49">
      <t>トウゲ</t>
    </rPh>
    <phoneticPr fontId="2"/>
  </si>
  <si>
    <t>和泉　S</t>
    <rPh sb="0" eb="2">
      <t>イズミ</t>
    </rPh>
    <phoneticPr fontId="2"/>
  </si>
  <si>
    <t>左折</t>
    <rPh sb="0" eb="2">
      <t>サセツ</t>
    </rPh>
    <phoneticPr fontId="2"/>
  </si>
  <si>
    <t>県道368号</t>
    <rPh sb="0" eb="2">
      <t>ケンドウ</t>
    </rPh>
    <rPh sb="5" eb="6">
      <t>ゴウ</t>
    </rPh>
    <phoneticPr fontId="2"/>
  </si>
  <si>
    <t>しばらくしてるり渓へ向けた上り。勾配はなかなかあります。</t>
    <rPh sb="8" eb="9">
      <t>ケイ</t>
    </rPh>
    <rPh sb="10" eb="11">
      <t>ム</t>
    </rPh>
    <rPh sb="13" eb="14">
      <t>アガ</t>
    </rPh>
    <rPh sb="16" eb="18">
      <t>コウバイ</t>
    </rPh>
    <phoneticPr fontId="2"/>
  </si>
  <si>
    <t>右折</t>
    <rPh sb="0" eb="2">
      <t>ウセツ</t>
    </rPh>
    <phoneticPr fontId="2"/>
  </si>
  <si>
    <t>府道54号</t>
    <rPh sb="0" eb="1">
      <t>フ</t>
    </rPh>
    <rPh sb="1" eb="2">
      <t>ミチ</t>
    </rPh>
    <rPh sb="4" eb="5">
      <t>ゴウ</t>
    </rPh>
    <phoneticPr fontId="2"/>
  </si>
  <si>
    <t>府道731号</t>
    <rPh sb="0" eb="2">
      <t>フドウ</t>
    </rPh>
    <rPh sb="5" eb="6">
      <t>ゴウ</t>
    </rPh>
    <phoneticPr fontId="2"/>
  </si>
  <si>
    <t>角にパン屋あり</t>
    <rPh sb="0" eb="1">
      <t>カド</t>
    </rPh>
    <rPh sb="4" eb="5">
      <t>ヤ</t>
    </rPh>
    <phoneticPr fontId="2"/>
  </si>
  <si>
    <t>切畑　S</t>
    <rPh sb="0" eb="2">
      <t>キリハタ</t>
    </rPh>
    <phoneticPr fontId="2"/>
  </si>
  <si>
    <t>左折</t>
    <rPh sb="0" eb="2">
      <t>サセツ</t>
    </rPh>
    <phoneticPr fontId="2"/>
  </si>
  <si>
    <t>町道</t>
    <rPh sb="0" eb="1">
      <t>マチ</t>
    </rPh>
    <rPh sb="1" eb="2">
      <t>ミチ</t>
    </rPh>
    <phoneticPr fontId="2"/>
  </si>
  <si>
    <t>府道50号</t>
    <rPh sb="0" eb="2">
      <t>フドウ</t>
    </rPh>
    <rPh sb="4" eb="5">
      <t>ゴウ</t>
    </rPh>
    <phoneticPr fontId="2"/>
  </si>
  <si>
    <t>右折</t>
    <rPh sb="0" eb="2">
      <t>ウセツ</t>
    </rPh>
    <phoneticPr fontId="2"/>
  </si>
  <si>
    <t>府道19号</t>
    <rPh sb="0" eb="2">
      <t>フドウ</t>
    </rPh>
    <rPh sb="4" eb="5">
      <t>ゴウ</t>
    </rPh>
    <phoneticPr fontId="2"/>
  </si>
  <si>
    <t>再度山公園入口看板をバックに自転車の写真を撮ること</t>
    <rPh sb="0" eb="2">
      <t>サイド</t>
    </rPh>
    <rPh sb="2" eb="3">
      <t>ヤマ</t>
    </rPh>
    <rPh sb="3" eb="5">
      <t>コウエン</t>
    </rPh>
    <rPh sb="5" eb="7">
      <t>イリグチ</t>
    </rPh>
    <rPh sb="7" eb="9">
      <t>カンバン</t>
    </rPh>
    <rPh sb="14" eb="17">
      <t>ジテンシャ</t>
    </rPh>
    <rPh sb="18" eb="20">
      <t>シャシン</t>
    </rPh>
    <rPh sb="21" eb="22">
      <t>ト</t>
    </rPh>
    <phoneticPr fontId="2"/>
  </si>
  <si>
    <t>経ヶ岬入口看板をバックに自転車の写真を撮ること。
（この先1キロに経ヶ岬があります、行きたい方はどうぞ）</t>
    <rPh sb="0" eb="1">
      <t>キョウ</t>
    </rPh>
    <rPh sb="2" eb="3">
      <t>ミサキ</t>
    </rPh>
    <rPh sb="3" eb="5">
      <t>イリグチ</t>
    </rPh>
    <rPh sb="5" eb="7">
      <t>カンバン</t>
    </rPh>
    <rPh sb="12" eb="15">
      <t>ジテンシャ</t>
    </rPh>
    <rPh sb="16" eb="18">
      <t>シャシン</t>
    </rPh>
    <rPh sb="19" eb="20">
      <t>ト</t>
    </rPh>
    <rPh sb="28" eb="29">
      <t>サキ</t>
    </rPh>
    <rPh sb="33" eb="34">
      <t>キョウ</t>
    </rPh>
    <rPh sb="35" eb="36">
      <t>ミサキ</t>
    </rPh>
    <rPh sb="42" eb="43">
      <t>イ</t>
    </rPh>
    <rPh sb="46" eb="47">
      <t>カタ</t>
    </rPh>
    <phoneticPr fontId="2"/>
  </si>
  <si>
    <t>市道（サンライズドライブウェイ）</t>
    <rPh sb="0" eb="2">
      <t>シドウ</t>
    </rPh>
    <phoneticPr fontId="2"/>
  </si>
  <si>
    <t>六甲記念碑台　S</t>
    <rPh sb="0" eb="2">
      <t>ロッコウ</t>
    </rPh>
    <rPh sb="2" eb="5">
      <t>キネンヒ</t>
    </rPh>
    <rPh sb="5" eb="6">
      <t>ダイ</t>
    </rPh>
    <phoneticPr fontId="2"/>
  </si>
  <si>
    <t>六甲ケーブル駅をバックに自転車の写真を撮ること。
なお、ゴール証明は写真のプロパティの撮影時刻です。</t>
    <rPh sb="0" eb="2">
      <t>ロッコウ</t>
    </rPh>
    <rPh sb="6" eb="7">
      <t>エキ</t>
    </rPh>
    <rPh sb="12" eb="15">
      <t>ジテンシャ</t>
    </rPh>
    <rPh sb="16" eb="18">
      <t>シャシン</t>
    </rPh>
    <rPh sb="19" eb="20">
      <t>ト</t>
    </rPh>
    <rPh sb="31" eb="33">
      <t>ショウメイ</t>
    </rPh>
    <rPh sb="34" eb="36">
      <t>シャシン</t>
    </rPh>
    <rPh sb="43" eb="45">
      <t>サツエイ</t>
    </rPh>
    <rPh sb="45" eb="47">
      <t>ジコク</t>
    </rPh>
    <phoneticPr fontId="2"/>
  </si>
  <si>
    <t>これより下り。安全に下ってください。</t>
    <rPh sb="4" eb="5">
      <t>クダ</t>
    </rPh>
    <rPh sb="7" eb="9">
      <t>アンゼン</t>
    </rPh>
    <rPh sb="10" eb="11">
      <t>クダ</t>
    </rPh>
    <phoneticPr fontId="2"/>
  </si>
  <si>
    <t>下りの途中にあります。見落とし注意。</t>
    <rPh sb="0" eb="1">
      <t>クダ</t>
    </rPh>
    <rPh sb="3" eb="5">
      <t>トチュウ</t>
    </rPh>
    <rPh sb="11" eb="13">
      <t>ミオ</t>
    </rPh>
    <rPh sb="15" eb="17">
      <t>チュウイ</t>
    </rPh>
    <phoneticPr fontId="2"/>
  </si>
  <si>
    <t>お疲れさまでした。ゴール受付を行ってください。</t>
    <rPh sb="1" eb="2">
      <t>ツカ</t>
    </rPh>
    <rPh sb="12" eb="14">
      <t>ウケツケ</t>
    </rPh>
    <rPh sb="15" eb="16">
      <t>オコナ</t>
    </rPh>
    <phoneticPr fontId="2"/>
  </si>
  <si>
    <t>通過チェック②フォトコントロール
大屋スキー場入口</t>
    <rPh sb="0" eb="2">
      <t>ツウカ</t>
    </rPh>
    <rPh sb="17" eb="19">
      <t>オオヤ</t>
    </rPh>
    <rPh sb="22" eb="23">
      <t>ジョウ</t>
    </rPh>
    <rPh sb="23" eb="24">
      <t>イ</t>
    </rPh>
    <rPh sb="24" eb="25">
      <t>グチ</t>
    </rPh>
    <phoneticPr fontId="2"/>
  </si>
  <si>
    <t xml:space="preserve">09/15 07:02～            
09/15 10:14 </t>
    <phoneticPr fontId="2"/>
  </si>
  <si>
    <t>受付締切：9/16 21:30</t>
    <rPh sb="0" eb="2">
      <t>ウケツケ</t>
    </rPh>
    <rPh sb="2" eb="4">
      <t>シメキリ</t>
    </rPh>
    <phoneticPr fontId="2"/>
  </si>
  <si>
    <t>BRM915神戸600 Granfondo.Stage.4</t>
    <rPh sb="6" eb="8">
      <t>コウベ</t>
    </rPh>
    <phoneticPr fontId="2"/>
  </si>
  <si>
    <t>林道</t>
    <rPh sb="0" eb="2">
      <t>リンドウ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</si>
  <si>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</si>
  <si>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</si>
  <si>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佐津　S</t>
    <rPh sb="0" eb="2">
      <t>サツ</t>
    </rPh>
    <phoneticPr fontId="2"/>
  </si>
  <si>
    <t>県道11号</t>
    <rPh sb="0" eb="2">
      <t>ケンドウ</t>
    </rPh>
    <rPh sb="4" eb="5">
      <t>ゴウ</t>
    </rPh>
    <phoneticPr fontId="2"/>
  </si>
  <si>
    <t>Y字路　S</t>
    <rPh sb="1" eb="3">
      <t>ジロ</t>
    </rPh>
    <phoneticPr fontId="2"/>
  </si>
  <si>
    <t>舞鶴市外へ。歩道橋を渡ること</t>
    <rPh sb="0" eb="2">
      <t>マイヅル</t>
    </rPh>
    <rPh sb="2" eb="4">
      <t>シガイ</t>
    </rPh>
    <rPh sb="6" eb="9">
      <t>ホドウキョウ</t>
    </rPh>
    <rPh sb="10" eb="11">
      <t>ワタ</t>
    </rPh>
    <phoneticPr fontId="2"/>
  </si>
  <si>
    <t>この先の陸橋が自転車禁止につき、旧道へ。</t>
    <rPh sb="2" eb="3">
      <t>サキ</t>
    </rPh>
    <rPh sb="4" eb="6">
      <t>リッキョウ</t>
    </rPh>
    <rPh sb="7" eb="10">
      <t>ジテンシャ</t>
    </rPh>
    <rPh sb="10" eb="12">
      <t>キンシ</t>
    </rPh>
    <rPh sb="16" eb="17">
      <t>キュウ</t>
    </rPh>
    <rPh sb="17" eb="18">
      <t>ミチ</t>
    </rPh>
    <phoneticPr fontId="2"/>
  </si>
  <si>
    <t>上司　S</t>
    <rPh sb="0" eb="2">
      <t>ジョウシ</t>
    </rPh>
    <phoneticPr fontId="2"/>
  </si>
  <si>
    <t>県道604号</t>
    <rPh sb="0" eb="2">
      <t>ケンドウ</t>
    </rPh>
    <rPh sb="5" eb="6">
      <t>ゴウ</t>
    </rPh>
    <phoneticPr fontId="2"/>
  </si>
  <si>
    <t>T字路（口坂本）</t>
    <rPh sb="1" eb="3">
      <t>ジロ</t>
    </rPh>
    <rPh sb="4" eb="5">
      <t>クチ</t>
    </rPh>
    <rPh sb="5" eb="7">
      <t>サカモト</t>
    </rPh>
    <phoneticPr fontId="2"/>
  </si>
  <si>
    <t>静原 S</t>
    <rPh sb="0" eb="2">
      <t>シズハラ</t>
    </rPh>
    <phoneticPr fontId="2"/>
  </si>
  <si>
    <t>国道162号</t>
    <rPh sb="0" eb="2">
      <t>コクドウ</t>
    </rPh>
    <rPh sb="5" eb="6">
      <t>ゴウ</t>
    </rPh>
    <phoneticPr fontId="2"/>
  </si>
  <si>
    <t>府道12号</t>
    <rPh sb="4" eb="5">
      <t>ゴウ</t>
    </rPh>
    <phoneticPr fontId="2"/>
  </si>
  <si>
    <t>T字路（宮脇）</t>
    <rPh sb="1" eb="3">
      <t>ジロ</t>
    </rPh>
    <rPh sb="4" eb="6">
      <t>ミヤワキ</t>
    </rPh>
    <phoneticPr fontId="2"/>
  </si>
  <si>
    <t>T字路（下佐々江）</t>
    <rPh sb="1" eb="3">
      <t>ジロ</t>
    </rPh>
    <rPh sb="4" eb="5">
      <t>シモ</t>
    </rPh>
    <rPh sb="5" eb="8">
      <t>ササエ</t>
    </rPh>
    <phoneticPr fontId="2"/>
  </si>
  <si>
    <t>宇津峡看板をバックに自転車の写真をとること（左折すると橋があります）</t>
    <rPh sb="2" eb="3">
      <t>キョウ</t>
    </rPh>
    <rPh sb="10" eb="13">
      <t>ジテンシャ</t>
    </rPh>
    <rPh sb="14" eb="16">
      <t>シャシン</t>
    </rPh>
    <rPh sb="22" eb="24">
      <t>サセツ</t>
    </rPh>
    <rPh sb="27" eb="28">
      <t>ハシ</t>
    </rPh>
    <phoneticPr fontId="2"/>
  </si>
  <si>
    <t>ト字路（上佐々江）</t>
    <rPh sb="1" eb="3">
      <t>ジロ</t>
    </rPh>
    <rPh sb="4" eb="5">
      <t>ウエ</t>
    </rPh>
    <rPh sb="5" eb="8">
      <t>ササエ</t>
    </rPh>
    <phoneticPr fontId="1"/>
  </si>
  <si>
    <t>Y字路</t>
    <rPh sb="1" eb="3">
      <t>ジロ</t>
    </rPh>
    <phoneticPr fontId="2"/>
  </si>
  <si>
    <t>町道</t>
    <rPh sb="0" eb="1">
      <t>マチ</t>
    </rPh>
    <rPh sb="1" eb="2">
      <t>ミチ</t>
    </rPh>
    <phoneticPr fontId="2"/>
  </si>
  <si>
    <t>ダムの湖岸道路へ</t>
    <rPh sb="3" eb="5">
      <t>コガン</t>
    </rPh>
    <rPh sb="5" eb="7">
      <t>ドウロ</t>
    </rPh>
    <phoneticPr fontId="2"/>
  </si>
  <si>
    <t>PC2 ローソン城崎湯島店</t>
    <rPh sb="8" eb="10">
      <t>キノサキ</t>
    </rPh>
    <rPh sb="10" eb="12">
      <t>ユシマ</t>
    </rPh>
    <rPh sb="12" eb="13">
      <t>ミセ</t>
    </rPh>
    <phoneticPr fontId="2"/>
  </si>
  <si>
    <t>県道3号</t>
    <rPh sb="0" eb="2">
      <t>ケンドウ</t>
    </rPh>
    <rPh sb="3" eb="4">
      <t>ゴウ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</si>
  <si>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</si>
  <si>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迂回後、国道175語へ合流します</t>
    <rPh sb="0" eb="2">
      <t>ウカイ</t>
    </rPh>
    <rPh sb="2" eb="3">
      <t>ゴ</t>
    </rPh>
    <rPh sb="4" eb="6">
      <t>コクドウ</t>
    </rPh>
    <rPh sb="9" eb="10">
      <t>ゴ</t>
    </rPh>
    <rPh sb="11" eb="13">
      <t>ゴウリュウ</t>
    </rPh>
    <phoneticPr fontId="2"/>
  </si>
  <si>
    <t>（通過チェック・フォトコントロール①）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</si>
  <si>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</si>
  <si>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</si>
  <si>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（集合地点）</t>
    <rPh sb="1" eb="3">
      <t>シュウゴウ</t>
    </rPh>
    <rPh sb="3" eb="5">
      <t>チテン</t>
    </rPh>
    <phoneticPr fontId="2"/>
  </si>
  <si>
    <t>(通過チェック・フォトコントロール②）</t>
    <rPh sb="1" eb="3">
      <t>ツウカ</t>
    </rPh>
    <phoneticPr fontId="2"/>
  </si>
  <si>
    <t>大屋スキー場入口</t>
    <phoneticPr fontId="2"/>
  </si>
  <si>
    <t>水とふれあいの広場</t>
  </si>
  <si>
    <t>(通過チェック・フォトコントロール③）</t>
    <rPh sb="1" eb="3">
      <t>ツウカ</t>
    </rPh>
    <phoneticPr fontId="2"/>
  </si>
  <si>
    <t>(通過チェック・フォトコントロール④）</t>
    <rPh sb="1" eb="3">
      <t>ツウカ</t>
    </rPh>
    <phoneticPr fontId="2"/>
  </si>
  <si>
    <t>余部埼灯台</t>
    <rPh sb="0" eb="2">
      <t>アマルベ</t>
    </rPh>
    <rPh sb="2" eb="3">
      <t>サキ</t>
    </rPh>
    <rPh sb="3" eb="5">
      <t>トウダイ</t>
    </rPh>
    <phoneticPr fontId="2"/>
  </si>
  <si>
    <t>(通過チェック・フォトコントロール⑤）</t>
    <rPh sb="1" eb="3">
      <t>ツウカ</t>
    </rPh>
    <phoneticPr fontId="2"/>
  </si>
  <si>
    <t>経ヶ岬灯台　標識</t>
    <rPh sb="0" eb="1">
      <t>キョウ</t>
    </rPh>
    <rPh sb="2" eb="3">
      <t>ミサキ</t>
    </rPh>
    <rPh sb="3" eb="5">
      <t>トウダイ</t>
    </rPh>
    <rPh sb="6" eb="8">
      <t>ヒョウシキ</t>
    </rPh>
    <phoneticPr fontId="2"/>
  </si>
  <si>
    <t>宇津峡公園看板</t>
  </si>
  <si>
    <t>(通過チェック・フォトコントロール⑥）</t>
    <rPh sb="1" eb="3">
      <t>ツウカ</t>
    </rPh>
    <phoneticPr fontId="2"/>
  </si>
  <si>
    <t>(ゴールPC）</t>
    <phoneticPr fontId="2"/>
  </si>
  <si>
    <t>六甲ケーブル駅</t>
    <rPh sb="0" eb="2">
      <t>ロッコウ</t>
    </rPh>
    <rPh sb="6" eb="7">
      <t>エキ</t>
    </rPh>
    <phoneticPr fontId="2"/>
  </si>
  <si>
    <t>※陸橋は自転車禁止。地下道を通ること</t>
    <rPh sb="1" eb="3">
      <t>リッキョウ</t>
    </rPh>
    <rPh sb="4" eb="7">
      <t>ジテンシャ</t>
    </rPh>
    <rPh sb="7" eb="9">
      <t>キンシ</t>
    </rPh>
    <rPh sb="10" eb="13">
      <t>チカドウ</t>
    </rPh>
    <rPh sb="14" eb="15">
      <t>トオ</t>
    </rPh>
    <phoneticPr fontId="2"/>
  </si>
  <si>
    <t>右側。レシートチェック。</t>
    <rPh sb="0" eb="2">
      <t>ミギガワ</t>
    </rPh>
    <phoneticPr fontId="2"/>
  </si>
  <si>
    <t>しばらく行くと新戸倉トンネル。少し登りますがたいしたことありません。トンネル以降は一気に下ります。181キロ地点に道の駅若桜あり。道の駅のレストランは15時でしまります。</t>
    <rPh sb="4" eb="5">
      <t>イ</t>
    </rPh>
    <rPh sb="7" eb="8">
      <t>アタラ</t>
    </rPh>
    <rPh sb="8" eb="10">
      <t>トクラ</t>
    </rPh>
    <rPh sb="15" eb="16">
      <t>スコ</t>
    </rPh>
    <rPh sb="17" eb="18">
      <t>ノボ</t>
    </rPh>
    <rPh sb="38" eb="40">
      <t>イコウ</t>
    </rPh>
    <rPh sb="41" eb="43">
      <t>イッキ</t>
    </rPh>
    <rPh sb="44" eb="45">
      <t>クダ</t>
    </rPh>
    <rPh sb="54" eb="56">
      <t>チテン</t>
    </rPh>
    <rPh sb="57" eb="58">
      <t>ミチ</t>
    </rPh>
    <rPh sb="59" eb="60">
      <t>エキ</t>
    </rPh>
    <rPh sb="60" eb="62">
      <t>ワカサ</t>
    </rPh>
    <rPh sb="65" eb="66">
      <t>ミチ</t>
    </rPh>
    <rPh sb="67" eb="68">
      <t>エキ</t>
    </rPh>
    <rPh sb="77" eb="78">
      <t>ジ</t>
    </rPh>
    <phoneticPr fontId="2"/>
  </si>
  <si>
    <t>PC4セブンイレブン園部内林店</t>
    <rPh sb="10" eb="12">
      <t>ソノベ</t>
    </rPh>
    <rPh sb="12" eb="13">
      <t>ウチ</t>
    </rPh>
    <rPh sb="13" eb="14">
      <t>ハヤシ</t>
    </rPh>
    <rPh sb="14" eb="15">
      <t>ミセ</t>
    </rPh>
    <phoneticPr fontId="2"/>
  </si>
  <si>
    <t>県道604号→国道178号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</si>
  <si>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餘部埼灯台（もしくは看板）をバックに自転車の写真をとること。駐車場の横に脇道がありますのでそこを50ｍほど入っていってください。</t>
    <rPh sb="0" eb="2">
      <t>アマルベ</t>
    </rPh>
    <rPh sb="2" eb="3">
      <t>サキ</t>
    </rPh>
    <rPh sb="3" eb="5">
      <t>トウダイ</t>
    </rPh>
    <rPh sb="10" eb="12">
      <t>カンバン</t>
    </rPh>
    <rPh sb="18" eb="21">
      <t>ジテンシャ</t>
    </rPh>
    <rPh sb="22" eb="24">
      <t>シャシン</t>
    </rPh>
    <rPh sb="30" eb="33">
      <t>チュウシャジョウ</t>
    </rPh>
    <rPh sb="34" eb="35">
      <t>ヨコ</t>
    </rPh>
    <rPh sb="36" eb="38">
      <t>ワキミチ</t>
    </rPh>
    <rPh sb="53" eb="54">
      <t>ハイ</t>
    </rPh>
    <phoneticPr fontId="2"/>
  </si>
  <si>
    <t>通過チェック④フォトコントロール
余部崎灯台</t>
    <rPh sb="17" eb="18">
      <t>アマ</t>
    </rPh>
    <rPh sb="18" eb="19">
      <t>ベ</t>
    </rPh>
    <rPh sb="19" eb="20">
      <t>サキ</t>
    </rPh>
    <rPh sb="20" eb="22">
      <t>トウダイ</t>
    </rPh>
    <phoneticPr fontId="2"/>
  </si>
  <si>
    <t>通過チェック①フォトコントロール
再度公園入口</t>
    <rPh sb="0" eb="2">
      <t>ツウカ</t>
    </rPh>
    <rPh sb="17" eb="18">
      <t>フタタ</t>
    </rPh>
    <rPh sb="18" eb="19">
      <t>ド</t>
    </rPh>
    <rPh sb="19" eb="21">
      <t>コウエン</t>
    </rPh>
    <rPh sb="21" eb="22">
      <t>イ</t>
    </rPh>
    <rPh sb="22" eb="23">
      <t>グチ</t>
    </rPh>
    <phoneticPr fontId="2"/>
  </si>
  <si>
    <t>通過チェック⑤フォトコントロール
経が岬灯台　標識</t>
    <rPh sb="20" eb="22">
      <t>トウダイ</t>
    </rPh>
    <rPh sb="23" eb="25">
      <t>ヒョウシキ</t>
    </rPh>
    <phoneticPr fontId="2"/>
  </si>
  <si>
    <t>通過チェック⑥フォトコントロール
宇津峡公園看板</t>
    <rPh sb="0" eb="2">
      <t>ツウカ</t>
    </rPh>
    <rPh sb="17" eb="19">
      <t>ウツ</t>
    </rPh>
    <rPh sb="19" eb="20">
      <t>キョウ</t>
    </rPh>
    <rPh sb="20" eb="22">
      <t>コウエン</t>
    </rPh>
    <rPh sb="22" eb="24">
      <t>カンバン</t>
    </rPh>
    <phoneticPr fontId="1"/>
  </si>
  <si>
    <t>ゴールPC
六甲ケーブル駅</t>
    <rPh sb="5" eb="7">
      <t>ロッコウ</t>
    </rPh>
    <rPh sb="11" eb="12">
      <t>エキ</t>
    </rPh>
    <phoneticPr fontId="2"/>
  </si>
  <si>
    <t>93行目　地下道</t>
    <rPh sb="2" eb="4">
      <t>ギョウメ</t>
    </rPh>
    <rPh sb="5" eb="8">
      <t>チカドウ</t>
    </rPh>
    <phoneticPr fontId="2"/>
  </si>
  <si>
    <t xml:space="preserve">09/15 13:34               09/16 00:38 </t>
    <phoneticPr fontId="2"/>
  </si>
  <si>
    <t>09/15 18:02               09/16 09:58</t>
    <phoneticPr fontId="2"/>
  </si>
  <si>
    <t>09/15 20:52               09/16 15:38</t>
    <phoneticPr fontId="2"/>
  </si>
  <si>
    <t>09/15 23:18～              
9/16 20:30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</si>
</sst>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1"/>
      <color theme="1"/>
      <name val="ＭＳ Ｐゴシック"/>
      <family val="3"/>
      <charset val="128"/>
      <scheme val="major"/>
    </font>
    <font>
      <sz val="14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3"/>
      <color theme="1"/>
      <name val="Meiryo UI"/>
      <family val="3"/>
      <charset val="128"/>
    </font>
    <font>
      <sz val="10"/>
      <color theme="1"/>
      <name val="ＭＳ Ｐゴシック"/>
      <family val="3"/>
      <charset val="128"/>
      <scheme val="major"/>
    </font>
    <font>
      <sz val="11"/>
      <color theme="1"/>
      <name val="Meiryo UI"/>
      <family val="3"/>
      <charset val="128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91">
    <xf numFmtId="0" fontId="0" fillId="0" borderId="0" xfId="0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6" fillId="2" borderId="9" xfId="0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176" fontId="7" fillId="0" borderId="0" xfId="0" applyNumberFormat="1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5" fillId="0" borderId="0" xfId="0" applyNumberFormat="1" applyFont="1" applyFill="1" applyAlignment="1">
      <alignment horizontal="right" vertical="center"/>
    </xf>
    <xf numFmtId="0" fontId="10" fillId="0" borderId="0" xfId="0" applyFont="1" applyFill="1">
      <alignment vertical="center"/>
    </xf>
    <xf numFmtId="1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1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shrinkToFit="1"/>
    </xf>
    <xf numFmtId="0" fontId="8" fillId="0" borderId="4" xfId="0" applyFont="1" applyFill="1" applyBorder="1">
      <alignment vertical="center"/>
    </xf>
    <xf numFmtId="0" fontId="5" fillId="0" borderId="12" xfId="0" applyFont="1" applyFill="1" applyBorder="1">
      <alignment vertical="center"/>
    </xf>
    <xf numFmtId="176" fontId="5" fillId="0" borderId="5" xfId="0" applyNumberFormat="1" applyFont="1" applyFill="1" applyBorder="1" applyAlignment="1">
      <alignment horizontal="left" vertical="center"/>
    </xf>
    <xf numFmtId="176" fontId="5" fillId="0" borderId="12" xfId="0" applyNumberFormat="1" applyFont="1" applyFill="1" applyBorder="1" applyAlignment="1">
      <alignment horizontal="right"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vertical="center"/>
    </xf>
    <xf numFmtId="49" fontId="3" fillId="0" borderId="7" xfId="0" applyNumberFormat="1" applyFont="1" applyFill="1" applyBorder="1" applyAlignment="1">
      <alignment horizontal="center" vertical="center" shrinkToFit="1"/>
    </xf>
    <xf numFmtId="0" fontId="5" fillId="0" borderId="5" xfId="0" applyFont="1" applyFill="1" applyBorder="1">
      <alignment vertical="center"/>
    </xf>
    <xf numFmtId="176" fontId="5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>
      <alignment vertical="center"/>
    </xf>
    <xf numFmtId="49" fontId="3" fillId="0" borderId="8" xfId="0" applyNumberFormat="1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vertical="center"/>
    </xf>
    <xf numFmtId="0" fontId="11" fillId="2" borderId="4" xfId="0" applyFont="1" applyFill="1" applyBorder="1">
      <alignment vertical="center"/>
    </xf>
    <xf numFmtId="0" fontId="6" fillId="2" borderId="5" xfId="0" applyFont="1" applyFill="1" applyBorder="1" applyAlignment="1">
      <alignment vertical="center" wrapText="1"/>
    </xf>
    <xf numFmtId="0" fontId="6" fillId="2" borderId="5" xfId="0" applyFont="1" applyFill="1" applyBorder="1">
      <alignment vertical="center"/>
    </xf>
    <xf numFmtId="176" fontId="6" fillId="2" borderId="5" xfId="0" applyNumberFormat="1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horizontal="right" vertical="center"/>
    </xf>
    <xf numFmtId="0" fontId="4" fillId="2" borderId="5" xfId="0" applyFont="1" applyFill="1" applyBorder="1">
      <alignment vertical="center"/>
    </xf>
    <xf numFmtId="49" fontId="4" fillId="2" borderId="8" xfId="0" applyNumberFormat="1" applyFont="1" applyFill="1" applyBorder="1" applyAlignment="1">
      <alignment horizontal="center" vertical="center" shrinkToFit="1"/>
    </xf>
    <xf numFmtId="0" fontId="12" fillId="0" borderId="0" xfId="0" applyFont="1" applyFill="1">
      <alignment vertical="center"/>
    </xf>
    <xf numFmtId="49" fontId="3" fillId="0" borderId="10" xfId="0" applyNumberFormat="1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vertical="center" wrapText="1"/>
    </xf>
    <xf numFmtId="0" fontId="3" fillId="0" borderId="9" xfId="0" applyFont="1" applyFill="1" applyBorder="1">
      <alignment vertical="center"/>
    </xf>
    <xf numFmtId="0" fontId="3" fillId="0" borderId="9" xfId="0" applyFont="1" applyFill="1" applyBorder="1" applyAlignment="1">
      <alignment vertical="center"/>
    </xf>
    <xf numFmtId="0" fontId="4" fillId="2" borderId="9" xfId="0" applyFont="1" applyFill="1" applyBorder="1">
      <alignment vertical="center"/>
    </xf>
    <xf numFmtId="0" fontId="4" fillId="2" borderId="9" xfId="0" applyFont="1" applyFill="1" applyBorder="1" applyAlignment="1">
      <alignment vertical="center" wrapText="1"/>
    </xf>
    <xf numFmtId="49" fontId="4" fillId="2" borderId="10" xfId="0" applyNumberFormat="1" applyFont="1" applyFill="1" applyBorder="1" applyAlignment="1">
      <alignment horizontal="left" vertical="center" wrapText="1" shrinkToFit="1"/>
    </xf>
    <xf numFmtId="0" fontId="9" fillId="0" borderId="9" xfId="0" applyFont="1" applyFill="1" applyBorder="1">
      <alignment vertical="center"/>
    </xf>
    <xf numFmtId="0" fontId="13" fillId="2" borderId="9" xfId="0" applyFont="1" applyFill="1" applyBorder="1" applyAlignment="1">
      <alignment vertical="center" wrapText="1"/>
    </xf>
    <xf numFmtId="0" fontId="13" fillId="2" borderId="9" xfId="0" applyFont="1" applyFill="1" applyBorder="1">
      <alignment vertical="center"/>
    </xf>
    <xf numFmtId="49" fontId="4" fillId="2" borderId="10" xfId="0" applyNumberFormat="1" applyFont="1" applyFill="1" applyBorder="1" applyAlignment="1">
      <alignment horizontal="center" vertical="center" shrinkToFit="1"/>
    </xf>
    <xf numFmtId="0" fontId="9" fillId="0" borderId="5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176" fontId="10" fillId="0" borderId="0" xfId="0" applyNumberFormat="1" applyFont="1" applyFill="1">
      <alignment vertical="center"/>
    </xf>
    <xf numFmtId="0" fontId="9" fillId="0" borderId="5" xfId="0" applyFont="1" applyFill="1" applyBorder="1">
      <alignment vertical="center"/>
    </xf>
    <xf numFmtId="176" fontId="6" fillId="0" borderId="5" xfId="0" applyNumberFormat="1" applyFont="1" applyFill="1" applyBorder="1" applyAlignment="1">
      <alignment horizontal="right" vertical="center"/>
    </xf>
    <xf numFmtId="176" fontId="12" fillId="0" borderId="0" xfId="0" applyNumberFormat="1" applyFont="1" applyFill="1">
      <alignment vertical="center"/>
    </xf>
    <xf numFmtId="176" fontId="5" fillId="2" borderId="5" xfId="0" applyNumberFormat="1" applyFont="1" applyFill="1" applyBorder="1" applyAlignment="1">
      <alignment horizontal="right" vertical="center"/>
    </xf>
    <xf numFmtId="0" fontId="8" fillId="3" borderId="4" xfId="0" applyFont="1" applyFill="1" applyBorder="1">
      <alignment vertical="center"/>
    </xf>
    <xf numFmtId="0" fontId="9" fillId="3" borderId="9" xfId="0" applyFont="1" applyFill="1" applyBorder="1">
      <alignment vertical="center"/>
    </xf>
    <xf numFmtId="0" fontId="9" fillId="3" borderId="9" xfId="0" applyFont="1" applyFill="1" applyBorder="1" applyAlignment="1">
      <alignment vertical="center" wrapText="1"/>
    </xf>
    <xf numFmtId="176" fontId="5" fillId="3" borderId="5" xfId="0" applyNumberFormat="1" applyFont="1" applyFill="1" applyBorder="1" applyAlignment="1">
      <alignment horizontal="right" vertical="center"/>
    </xf>
    <xf numFmtId="0" fontId="3" fillId="3" borderId="9" xfId="0" applyFont="1" applyFill="1" applyBorder="1">
      <alignment vertical="center"/>
    </xf>
    <xf numFmtId="0" fontId="3" fillId="3" borderId="9" xfId="0" applyFont="1" applyFill="1" applyBorder="1" applyAlignment="1">
      <alignment vertical="center" wrapText="1"/>
    </xf>
    <xf numFmtId="49" fontId="3" fillId="3" borderId="10" xfId="0" applyNumberFormat="1" applyFont="1" applyFill="1" applyBorder="1" applyAlignment="1">
      <alignment horizontal="center" vertical="center" shrinkToFit="1"/>
    </xf>
    <xf numFmtId="0" fontId="11" fillId="2" borderId="14" xfId="0" applyFont="1" applyFill="1" applyBorder="1">
      <alignment vertical="center"/>
    </xf>
    <xf numFmtId="0" fontId="11" fillId="2" borderId="15" xfId="0" applyFont="1" applyFill="1" applyBorder="1">
      <alignment vertical="center"/>
    </xf>
    <xf numFmtId="0" fontId="6" fillId="2" borderId="13" xfId="0" applyFont="1" applyFill="1" applyBorder="1" applyAlignment="1">
      <alignment vertical="center" wrapText="1"/>
    </xf>
    <xf numFmtId="0" fontId="6" fillId="2" borderId="13" xfId="0" applyFont="1" applyFill="1" applyBorder="1">
      <alignment vertical="center"/>
    </xf>
    <xf numFmtId="176" fontId="6" fillId="2" borderId="13" xfId="0" applyNumberFormat="1" applyFont="1" applyFill="1" applyBorder="1" applyAlignment="1">
      <alignment horizontal="right" vertical="center"/>
    </xf>
    <xf numFmtId="0" fontId="4" fillId="2" borderId="13" xfId="0" applyFont="1" applyFill="1" applyBorder="1">
      <alignment vertical="center"/>
    </xf>
    <xf numFmtId="0" fontId="4" fillId="2" borderId="13" xfId="0" applyFont="1" applyFill="1" applyBorder="1" applyAlignment="1">
      <alignment vertical="center" wrapText="1"/>
    </xf>
    <xf numFmtId="49" fontId="4" fillId="2" borderId="16" xfId="0" applyNumberFormat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 shrinkToFi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4" fillId="0" borderId="0" xfId="0" applyFont="1" applyFill="1">
      <alignment vertical="center"/>
    </xf>
    <xf numFmtId="0" fontId="15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16" fillId="0" borderId="0" xfId="0" applyFont="1">
      <alignment vertical="center"/>
    </xf>
    <xf numFmtId="176" fontId="9" fillId="0" borderId="0" xfId="0" applyNumberFormat="1" applyFont="1" applyFill="1" applyAlignment="1">
      <alignment horizontal="left" vertical="center"/>
    </xf>
    <xf numFmtId="176" fontId="6" fillId="2" borderId="13" xfId="0" applyNumberFormat="1" applyFont="1" applyFill="1" applyBorder="1" applyAlignment="1">
      <alignment horizontal="left" vertical="center"/>
    </xf>
    <xf numFmtId="0" fontId="8" fillId="2" borderId="4" xfId="0" applyFont="1" applyFill="1" applyBorder="1">
      <alignment vertical="center"/>
    </xf>
    <xf numFmtId="0" fontId="9" fillId="2" borderId="9" xfId="0" applyFont="1" applyFill="1" applyBorder="1">
      <alignment vertical="center"/>
    </xf>
    <xf numFmtId="0" fontId="13" fillId="2" borderId="5" xfId="0" applyFont="1" applyFill="1" applyBorder="1" applyAlignment="1">
      <alignment vertical="center" wrapText="1"/>
    </xf>
    <xf numFmtId="176" fontId="5" fillId="2" borderId="5" xfId="0" applyNumberFormat="1" applyFont="1" applyFill="1" applyBorder="1" applyAlignment="1">
      <alignment horizontal="left" vertical="center"/>
    </xf>
    <xf numFmtId="176" fontId="3" fillId="0" borderId="9" xfId="0" applyNumberFormat="1" applyFont="1" applyFill="1" applyBorder="1" applyAlignment="1">
      <alignment vertical="center" wrapText="1"/>
    </xf>
    <xf numFmtId="14" fontId="10" fillId="0" borderId="0" xfId="0" applyNumberFormat="1" applyFont="1" applyFill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</xdr:colOff>
      <xdr:row>140</xdr:row>
      <xdr:rowOff>137310</xdr:rowOff>
    </xdr:from>
    <xdr:to>
      <xdr:col>7</xdr:col>
      <xdr:colOff>980081</xdr:colOff>
      <xdr:row>153</xdr:row>
      <xdr:rowOff>161925</xdr:rowOff>
    </xdr:to>
    <xdr:pic>
      <xdr:nvPicPr>
        <xdr:cNvPr id="2" name="図 1" descr="https://lh3.googleusercontent.com/1sWLaeivPZDn7fEv2xeRaZ9M2XMeHJCCPLqEGsPtg9Nx3Sd-fcQ_pG5DHNbQYlGE_EgIKrsO_F6iF7bOjTqoJOshAke_NJzAnuv3bF0AIQvNdNvvw0cZiXSY-HPSS0ki3kGNdfBJ1PJ8qxmgi1XHZElbcFNaQ_8WTYDE_0aNsRwLaZQomk-auOSDX9ha1304CjjcH7JpcTEORkx49HaLU-ohTyqrkxwJkGWbcImjzeM67AMAshPvtZX3of7USjsyuO_zVnKJakcNMz5WASck9LtfOqXO9HRZJubZcWhGOFQKrHXcdXYt2DHFcfsXh-PFVjm9ShlIJZegJ1k9zo3NGXAy1ww_R_m9DeB1uMFipf-UiJ-YF38bK1dJeV-nTNCPXkkPrZWV4JA3d2p2uCKQjINrVmsP28Xy5GQNBdsgK2j2VpRy_6af3tGUEzanMNTXnP4JhK2utN63GRxA2A3Uvo_FBdGDriecTXP2UZ-EgeNk7AuG_i3zP6QAMHhWHEMAs4cqT6Iwjouwrb7k68DWBkigzV4P6KM89uxu3FYdUMz51pDLcRJn71_06C3KjB01373AA1IaCoVbhs7JRhX0_5nmyOPJHacSZlL3ZpkqFwFApHUcTvoQCbpuF-2gTTHa5F2rTR_IrA5Yd4EwdTZi8GjPCYI9our3YwCG67c41ilrUVJ8QmDC5eE=w1880-h1057-no">
          <a:extLst>
            <a:ext uri="{FF2B5EF4-FFF2-40B4-BE49-F238E27FC236}">
              <a16:creationId xmlns:a16="http://schemas.microsoft.com/office/drawing/2014/main" id="{E622A914-C105-4A5D-A541-83981B6C5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4" y="38494485"/>
          <a:ext cx="5123457" cy="288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141</xdr:row>
      <xdr:rowOff>0</xdr:rowOff>
    </xdr:from>
    <xdr:to>
      <xdr:col>2</xdr:col>
      <xdr:colOff>1038225</xdr:colOff>
      <xdr:row>153</xdr:row>
      <xdr:rowOff>132160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A1B5FAC-26AB-4193-AD4C-6389EFF6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471475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189751</xdr:colOff>
      <xdr:row>157</xdr:row>
      <xdr:rowOff>190500</xdr:rowOff>
    </xdr:from>
    <xdr:to>
      <xdr:col>2</xdr:col>
      <xdr:colOff>895350</xdr:colOff>
      <xdr:row>169</xdr:row>
      <xdr:rowOff>19634</xdr:rowOff>
    </xdr:to>
    <xdr:pic>
      <xdr:nvPicPr>
        <xdr:cNvPr id="4" name="図 3" descr="https://lh3.googleusercontent.com/lKuNeKSJPKiJIaB-WuvF3alSYHyOukJlO_IEfpjGr9q1AOkpEq-H8_SQcyUM3tts5alb_tWXG4aI8ciqnWbdP9aE94XiGDnHRhJAAoQ3v3lRM87ZJM6MWM04ArYetWbEhZvbNiSAp0PNCZ58wXd2emA1t1e7_PnwciwF6L1YpAJ_xvej5iID5e7e_YjmZ2tdfP2gPnB4r2khk7_x63dDq2ySMIqILMoQQR1eijvQBRIePLrNq2e_5sg6k5YjsQHKiA8iZVuecLMMXG39K6iDuqwkBRFoAILpaBZDxk2rkhn4KyHlLspnshq38pD7BacChsXuS5ABHcuXVvxe5sigw80bRu234JsL60ogBFvPhD7SCbas1Pvwq6H6hrOs5J81WfYm5yRO9B__IreHjLGbErTDusyaTklk1_LvwTFjiwtDlLzsYKN5pwC9ya58Sh5wbNpbNbQVVJdkwPwtXQpwZvZeLCLNmwwwQ_K2W9dzxkD87neqmL1jTaWuTRDxr8KW_LlL6rItxwr1278Atgv7St--P985DnTIxodZ9LFY9tP2g8-ZkdGbLAZlRGJQ136O9CKWEcrDDnsMvpP3qzxq_cB8siSVgSWdK87UlvCJSHrGxKXkYUvKjQyowaY8VPbpKEDjqjdyzEdJqZeSwKhOBNgTvkrHfF7rHbaTHZy2bX0cUoeWR5idQRI=w1880-h1057-no">
          <a:extLst>
            <a:ext uri="{FF2B5EF4-FFF2-40B4-BE49-F238E27FC236}">
              <a16:creationId xmlns:a16="http://schemas.microsoft.com/office/drawing/2014/main" id="{C90EF7B5-F811-43D6-AE61-E39FA237E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51" y="42395775"/>
          <a:ext cx="4877549" cy="2743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157</xdr:row>
      <xdr:rowOff>208182</xdr:rowOff>
    </xdr:from>
    <xdr:to>
      <xdr:col>7</xdr:col>
      <xdr:colOff>750382</xdr:colOff>
      <xdr:row>169</xdr:row>
      <xdr:rowOff>57150</xdr:rowOff>
    </xdr:to>
    <xdr:pic>
      <xdr:nvPicPr>
        <xdr:cNvPr id="5" name="図 4" descr="https://lh3.googleusercontent.com/qHVOwo18gHVYGqVn_8RsSoGDtY4PhvooXAGGd2C413qcfvU4VEXSaHz3ynYKsmdfsvBdcgjYe7CrEhUOauOtwXdZrvVk69KcrW_nkeXwEZlk1J_CDgydnjexxrP7c1EEC3SB-3HnkcD_09hH0nU--W4RIjnp2Mri0kT7e61MYzpeF6d-KOqTcvWwzbLf4WZlQF6LBjhlogclgzB0F0QnM3TxaRoBgXOzelOmkhEyQhdqFZZFShQOQVkpD9mqDf9-Z-YbEkLr9a6mnOfNrBQ2owVet9QPNLIpFeqHcV_biZIdyniw9qsKNRCCGNc7mZfuZJX-7IdWdp-C_pWnv7wBtrXbg0E4hAZDrEJGmabD3Eo4G_2jvWHl96HTsH7gTAK5IOU-oIJ62ihf_2bKjS8vWuDbyOPlfW2rb2x97hXOa9XxHEUjHXwgrktVrHywchuBjNoevs7MyBRFS4xuz-E2TdI3B4pU-wn7k9TdH0YmUoh3zlkmcv4nivJkK3yVYQsqpCYoKwyCc8LNsF8FweXWqwEo2cndNoPtpMkCk3zfY6quifaFUFsvFq8ajJSAMFYldwM_jZf0ON8wAKo9xmaV1hxzDCt5zPSvA2pURhncKnwm-PZsjSVK80DU2e4IUgaab2dSjiKMNggqj0IshWdStWlBHdN66qgZUjYMxWbGp7ehD0X1qz0ZQzs=w1880-h1057-no">
          <a:extLst>
            <a:ext uri="{FF2B5EF4-FFF2-40B4-BE49-F238E27FC236}">
              <a16:creationId xmlns:a16="http://schemas.microsoft.com/office/drawing/2014/main" id="{E8408E25-AAF3-4D24-9950-BC0A16276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42413457"/>
          <a:ext cx="4912807" cy="2763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172</xdr:row>
      <xdr:rowOff>15916</xdr:rowOff>
    </xdr:from>
    <xdr:to>
      <xdr:col>2</xdr:col>
      <xdr:colOff>847725</xdr:colOff>
      <xdr:row>183</xdr:row>
      <xdr:rowOff>11313</xdr:rowOff>
    </xdr:to>
    <xdr:pic>
      <xdr:nvPicPr>
        <xdr:cNvPr id="6" name="図 5" descr="https://lh3.googleusercontent.com/odwflQeNgz_QGQVhtu2wjsPbXVg5SkkKhYgPwyLACF93k15cchvr-__zGr8k9Gg1mSZCUE37EBzVvV2GoN7wMozv1Q0ZI4MLe3PqkQl7f_c4qBMc7dz82JU0FKJNcaARGS-xJlOSUdqTJ9Y04hD3YEbqcxODErR__OXRTCLQzh5auU_FmIxEQD8iEE9AZvcsnZ8QGdsjXmKwdnh-_GzjoruvlJPwobTJAOJjN-aFULxdX1KtQKBBRPfFrc0IzQgtHzj9_uHfHTpZSdWf-oHs4vSLtdK56a4WNOXapi0k4c6ov_sw54epA52-Z3s9UdMNJr_N1iC8wR4g6SLy3VAIi2j9WluD63OGpGBpUf5cEKHDlsnZcYRLGky_0_CHoJRvtrFGqHvAZYJZh9079gRj_bwKB_9F1P5NNKtrVNLun1JAoIhUeITwbFrzFlTJPxGETI2Mxc7yjfT_zWrDbIDTLKMJz_Rw0TtfrXJeeo1NEBmPHSzAfhWEn0vrBamcybkbdzAL4BEM6dDWnG4rSm1lfA5kExwORBI7nCXHXsue4YpLlM-TqskSCcV8yC2_QX8BVjx9F0Fg1EFYEGL5E01oNT_rNm2gC6ITF-NM06OkFwT1rZhKosbVHiX6WfIb3clKI2tepICAQM6hrd9ZxzcD2lRkZUA0CBwh5-_92MdZkfWvhtP9nYDUETw=w1880-h1057-no">
          <a:extLst>
            <a:ext uri="{FF2B5EF4-FFF2-40B4-BE49-F238E27FC236}">
              <a16:creationId xmlns:a16="http://schemas.microsoft.com/office/drawing/2014/main" id="{1A1EFD91-B20A-459D-9A96-0E3C7AC3B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5878791"/>
          <a:ext cx="4800600" cy="270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172</xdr:row>
      <xdr:rowOff>9915</xdr:rowOff>
    </xdr:from>
    <xdr:to>
      <xdr:col>7</xdr:col>
      <xdr:colOff>647701</xdr:colOff>
      <xdr:row>182</xdr:row>
      <xdr:rowOff>247605</xdr:rowOff>
    </xdr:to>
    <xdr:pic>
      <xdr:nvPicPr>
        <xdr:cNvPr id="7" name="図 6" descr="https://lh3.googleusercontent.com/jCZrDyIlbrnr0DDsWBAaxF54ITGi9xGUkAfTcKTe1Xq1qc8UQwNEvjDNnb-GRQUTSwVsOEEAvC5jBHXww1rHHm0uOMRwAtWWFMwJqY6chUx2tuxvAP10xYIrMNkK307jCNo_yOBaJUYyL_FsDyEIqmmDjv_AqpGlOomMZUDI1RxGaJubklFmbMaUrPeG5Qcyvpz8O1dXycWjpbMpyFIbwJMuK7S1ejrd-NQk8TI4OTxNMfOnq9dGWkpRGqdXv9_dUdSisLc3e9fcQOT8HvUi6EJsyCpOyINQfTRyNHFy04MC6q34woDXt5Tg4H-Paf7JhT75La2DmyMZJKTD7KepoDEbsUPvWgkvwA4Q-AHA4yfjJDleH6AowZMEabSss_fws-WhjMKxGLu5jRJf45P6YRMGdujenGIIlf1HhL2text_OPhv-zoKqLyJ6vyOVBmspyrKa1-7iSh-j3UxAw2XOQSY1FcA8Ub5gFukHUzSg2JR2EaBViKEjaA71mk3EF1LAWlxKBci4BY31nhQODUZrHunIbfxATR-P8OIu5sT70BJPIg4XMPNGwDAzp7HHdRbpIguVqb0ZDS2Ev4CGXAwA1g-bBX_L1fCiVYIlTvrEPAt0cjQrUzq5PzvEaAUnVj4R6jmopX-PcDUDm8fq1PtWGrE_lgAcdXoVckwV35H7Wi6t72zFFOjE2k=w1880-h1057-no">
          <a:extLst>
            <a:ext uri="{FF2B5EF4-FFF2-40B4-BE49-F238E27FC236}">
              <a16:creationId xmlns:a16="http://schemas.microsoft.com/office/drawing/2014/main" id="{3AF9A0B3-4B1A-4FF4-B792-284AC9819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45872790"/>
          <a:ext cx="4791076" cy="269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186</xdr:row>
      <xdr:rowOff>7528</xdr:rowOff>
    </xdr:from>
    <xdr:to>
      <xdr:col>2</xdr:col>
      <xdr:colOff>809625</xdr:colOff>
      <xdr:row>196</xdr:row>
      <xdr:rowOff>242834</xdr:rowOff>
    </xdr:to>
    <xdr:pic>
      <xdr:nvPicPr>
        <xdr:cNvPr id="8" name="図 7" descr="https://lh3.googleusercontent.com/vmmjSHdpGOp9MvXaxoJLAgq1Z3pDeSKaU_7J4AdP7iiX2-yBjM5mKP-P8qmqAyXjw8fQ--JjMoXFbDU35Y2SaI_BV06uzoL_wVy_LwjJB4zoyZVXWHet7aRaP9OGamZmgU7RfRzb7wzYuLLaMKtjdfXJdKK3HmhYQ3fC32UwffaQztG686pBO6uIvy3XkvXuFyVCGY0fXF3Aeh8USqShNrkupuQFdpZ5HlPZEe5TR3BhU2Mg5qHy3D8BjzkdevYr6-DL-wV7x3o7l07gsc42ZMqWc8878VUYM0oHWGfEiWR5BsSFQJ-5oJZItNpBc5KZfYE6IDDrcE8FHLkoZzwVJitHzqW5YLzJ-nSZ7_sOf-d46mUDLtGMu3uXq01_pP4-ECuBKTfpt243xN7l1_iK-npXTxvNpO8A2GapwRcUlaKTqzQ-7iNaR0zBlJubNti3w6VVb5bl6IHxeWrQQrJI6WVYMayY_XJajcElBxIWW0H-tnTwVnemdxi16Lr7kbz6aDPdxhJA_uHlNfasCk_sAX2ruThPxzPVdRsCnOnDo3HRZrMzmpH2KzkEee2PebFHIWZfsYlaXZ3parRw8MYdb69jvcY7tDmmfGxlB8Pn-OKGrchYyNeZM7iiUQy20PaOGNGAnKavi73LK0opG4SgHuZhBCNgNdwOzCRJggBAProjmFEGw7505-g=w1880-h1057-no">
          <a:extLst>
            <a:ext uri="{FF2B5EF4-FFF2-40B4-BE49-F238E27FC236}">
              <a16:creationId xmlns:a16="http://schemas.microsoft.com/office/drawing/2014/main" id="{29960C60-8881-4A0F-A1E5-A163A1B28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9070803"/>
          <a:ext cx="4752975" cy="267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186</xdr:row>
      <xdr:rowOff>1</xdr:rowOff>
    </xdr:from>
    <xdr:to>
      <xdr:col>7</xdr:col>
      <xdr:colOff>590550</xdr:colOff>
      <xdr:row>196</xdr:row>
      <xdr:rowOff>245865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1014CF9-DE45-4824-9345-0DA7387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49310926"/>
          <a:ext cx="4772025" cy="268426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200</xdr:row>
      <xdr:rowOff>78997</xdr:rowOff>
    </xdr:from>
    <xdr:to>
      <xdr:col>2</xdr:col>
      <xdr:colOff>857250</xdr:colOff>
      <xdr:row>211</xdr:row>
      <xdr:rowOff>44628</xdr:rowOff>
    </xdr:to>
    <xdr:pic>
      <xdr:nvPicPr>
        <xdr:cNvPr id="10" name="図 9" descr="https://lh3.googleusercontent.com/IzqbujPqON5YWMKx_gp1tFlOZg3DeKhIZaBw0jZVhP67a7R_PpbAL8eoM8WPSmsAtrEEby39srmW-eKUmUn4xgblI2Ikefm0DsRzF3PT3yKNVWp0LtFfnDCnMcCpGZCsPCh8CZqSASrlvD5nI2TmjDspUh9MMM0D7t4WEqF_SOFdx37NZLMYT7NGz41rV7MmFlSuqeNxld0kl1gEtDREVR4uZWGcN3LXGmGv1aS8HTSa_1cjtEVrQX3LL25Cg_G5MJao-BC7fGjk97ZNXI_pMwMy5VpmbTv50nUbyQs7chxgezUu7S7FFB9EJqoin6yrjxwR82xWEFPlKHwGlrwDVyV6LGmXxTzzAgvWTG24IomTj5pVUUhkCL5ULt3XKtSdreTkgwY1_7_rg6JgafZO3izQpVoNDrkFYRhl3eexb-T7kCMJ1gc69MgWvYeFX1Cz8-MkSZ0zNLtPqH2BleboXulAM6Hwv-SMA8c7aO1x8XF_kosRS6-S_zOquIUO8gi6BMy28nApXLV5-T3-Q9bIM0lfQV04KPDOR7EGqR3L6yQ26uMwwtVrHhfLg7g1hjNX4UR_WcWZsDSWTNCR-zepBNsP1hsbaFcoAUPQ1TPF7IsEDFnmGKyNLfNUoEFd7PRPCVqPCHeUtcw9YumYbhcMmApdepw4UTO9FaJi55QjnW2kzCwE2pOSWl0=w1880-h1057-no">
          <a:extLst>
            <a:ext uri="{FF2B5EF4-FFF2-40B4-BE49-F238E27FC236}">
              <a16:creationId xmlns:a16="http://schemas.microsoft.com/office/drawing/2014/main" id="{90A5AB15-8BFA-4230-B0E2-387559898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2799872"/>
          <a:ext cx="4781551" cy="268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00"/>
  <sheetViews>
    <sheetView tabSelected="1" topLeftCell="A63" zoomScaleNormal="100" zoomScaleSheetLayoutView="100" workbookViewId="0">
      <selection activeCell="C63" sqref="C63"/>
    </sheetView>
  </sheetViews>
  <sheetFormatPr defaultColWidth="7.75" defaultRowHeight="19.5" x14ac:dyDescent="0.15"/>
  <cols>
    <col min="1" max="1" width="9.375" style="9" customWidth="1"/>
    <col min="2" max="2" width="45.375" style="10" customWidth="1"/>
    <col min="3" max="3" width="27.125" style="10" customWidth="1"/>
    <col min="4" max="4" width="36.625" style="10" customWidth="1"/>
    <col min="5" max="5" width="8.75" style="11" customWidth="1"/>
    <col min="6" max="6" width="9.125" style="12" customWidth="1"/>
    <col min="7" max="7" width="0.375" style="13" customWidth="1"/>
    <col min="8" max="8" width="37.875" style="15" customWidth="1"/>
    <col min="9" max="9" width="17.625" style="75" customWidth="1"/>
    <col min="10" max="16" width="0" style="13" hidden="1" customWidth="1"/>
    <col min="17" max="16384" width="7.75" style="13"/>
  </cols>
  <sheetData>
    <row r="1" spans="1:9" x14ac:dyDescent="0.15">
      <c r="A1" s="9" t="s">
        <v>227</v>
      </c>
      <c r="H1" s="14"/>
      <c r="I1" s="90">
        <f ca="1">TODAY()</f>
        <v>43720</v>
      </c>
    </row>
    <row r="2" spans="1:9" ht="20.25" thickBot="1" x14ac:dyDescent="0.2">
      <c r="I2" s="16"/>
    </row>
    <row r="3" spans="1:9" ht="21.75" customHeight="1" thickBot="1" x14ac:dyDescent="0.2">
      <c r="A3" s="17"/>
      <c r="B3" s="18" t="s">
        <v>0</v>
      </c>
      <c r="C3" s="18" t="s">
        <v>1</v>
      </c>
      <c r="D3" s="18" t="s">
        <v>1</v>
      </c>
      <c r="E3" s="19" t="s">
        <v>2</v>
      </c>
      <c r="F3" s="19" t="s">
        <v>3</v>
      </c>
      <c r="G3" s="18"/>
      <c r="H3" s="18" t="s">
        <v>4</v>
      </c>
      <c r="I3" s="20" t="s">
        <v>14</v>
      </c>
    </row>
    <row r="4" spans="1:9" ht="20.25" thickTop="1" x14ac:dyDescent="0.15">
      <c r="A4" s="21">
        <v>1</v>
      </c>
      <c r="B4" s="22" t="s">
        <v>9</v>
      </c>
      <c r="C4" s="22"/>
      <c r="D4" s="22" t="s">
        <v>8</v>
      </c>
      <c r="E4" s="23">
        <v>0</v>
      </c>
      <c r="F4" s="24">
        <v>0</v>
      </c>
      <c r="G4" s="25"/>
      <c r="H4" s="26"/>
      <c r="I4" s="27"/>
    </row>
    <row r="5" spans="1:9" x14ac:dyDescent="0.15">
      <c r="A5" s="21">
        <f t="shared" ref="A5:A70" si="0">A4+1</f>
        <v>2</v>
      </c>
      <c r="B5" s="28" t="s">
        <v>162</v>
      </c>
      <c r="C5" s="28" t="s">
        <v>5</v>
      </c>
      <c r="D5" s="28" t="s">
        <v>163</v>
      </c>
      <c r="E5" s="23">
        <f>F5-F4</f>
        <v>0.3</v>
      </c>
      <c r="F5" s="29">
        <v>0.3</v>
      </c>
      <c r="G5" s="25"/>
      <c r="H5" s="26"/>
      <c r="I5" s="27"/>
    </row>
    <row r="6" spans="1:9" x14ac:dyDescent="0.15">
      <c r="A6" s="21">
        <f t="shared" si="0"/>
        <v>3</v>
      </c>
      <c r="B6" s="28" t="s">
        <v>19</v>
      </c>
      <c r="C6" s="28" t="s">
        <v>6</v>
      </c>
      <c r="D6" s="28" t="s">
        <v>8</v>
      </c>
      <c r="E6" s="23">
        <f t="shared" ref="E6:E102" si="1">F6-F5</f>
        <v>0.89999999999999991</v>
      </c>
      <c r="F6" s="29">
        <v>1.2</v>
      </c>
      <c r="G6" s="25"/>
      <c r="H6" s="26"/>
      <c r="I6" s="27"/>
    </row>
    <row r="7" spans="1:9" x14ac:dyDescent="0.15">
      <c r="A7" s="21">
        <f t="shared" si="0"/>
        <v>4</v>
      </c>
      <c r="B7" s="28" t="s">
        <v>164</v>
      </c>
      <c r="C7" s="28" t="s">
        <v>5</v>
      </c>
      <c r="D7" s="28" t="s">
        <v>165</v>
      </c>
      <c r="E7" s="23">
        <f t="shared" si="1"/>
        <v>1.0000000000000002</v>
      </c>
      <c r="F7" s="29">
        <v>2.2000000000000002</v>
      </c>
      <c r="G7" s="30"/>
      <c r="H7" s="1"/>
      <c r="I7" s="27"/>
    </row>
    <row r="8" spans="1:9" x14ac:dyDescent="0.15">
      <c r="A8" s="21">
        <f t="shared" si="0"/>
        <v>5</v>
      </c>
      <c r="B8" s="28" t="s">
        <v>166</v>
      </c>
      <c r="C8" s="28" t="s">
        <v>10</v>
      </c>
      <c r="D8" s="28" t="s">
        <v>167</v>
      </c>
      <c r="E8" s="23">
        <f t="shared" si="1"/>
        <v>1.2999999999999998</v>
      </c>
      <c r="F8" s="29">
        <v>3.5</v>
      </c>
      <c r="G8" s="30"/>
      <c r="H8" s="1" t="s">
        <v>63</v>
      </c>
      <c r="I8" s="31"/>
    </row>
    <row r="9" spans="1:9" x14ac:dyDescent="0.15">
      <c r="A9" s="21">
        <f t="shared" si="0"/>
        <v>6</v>
      </c>
      <c r="B9" s="28" t="s">
        <v>168</v>
      </c>
      <c r="C9" s="28" t="s">
        <v>5</v>
      </c>
      <c r="D9" s="28" t="s">
        <v>8</v>
      </c>
      <c r="E9" s="23">
        <f t="shared" si="1"/>
        <v>0.29999999999999982</v>
      </c>
      <c r="F9" s="29">
        <v>3.8</v>
      </c>
      <c r="G9" s="30"/>
      <c r="H9" s="1" t="s">
        <v>134</v>
      </c>
      <c r="I9" s="31"/>
    </row>
    <row r="10" spans="1:9" x14ac:dyDescent="0.15">
      <c r="A10" s="21">
        <f t="shared" si="0"/>
        <v>7</v>
      </c>
      <c r="B10" s="28" t="s">
        <v>169</v>
      </c>
      <c r="C10" s="28" t="s">
        <v>10</v>
      </c>
      <c r="D10" s="28" t="s">
        <v>170</v>
      </c>
      <c r="E10" s="23">
        <f t="shared" si="1"/>
        <v>0.20000000000000018</v>
      </c>
      <c r="F10" s="29">
        <v>4</v>
      </c>
      <c r="G10" s="30"/>
      <c r="H10" s="32"/>
      <c r="I10" s="31"/>
    </row>
    <row r="11" spans="1:9" s="40" customFormat="1" ht="33" x14ac:dyDescent="0.15">
      <c r="A11" s="33">
        <f t="shared" si="0"/>
        <v>8</v>
      </c>
      <c r="B11" s="34" t="s">
        <v>276</v>
      </c>
      <c r="C11" s="35" t="s">
        <v>7</v>
      </c>
      <c r="D11" s="35" t="s">
        <v>171</v>
      </c>
      <c r="E11" s="36">
        <f t="shared" si="1"/>
        <v>5.3000000000000007</v>
      </c>
      <c r="F11" s="37">
        <v>9.3000000000000007</v>
      </c>
      <c r="G11" s="38"/>
      <c r="H11" s="3" t="s">
        <v>216</v>
      </c>
      <c r="I11" s="39"/>
    </row>
    <row r="12" spans="1:9" x14ac:dyDescent="0.15">
      <c r="A12" s="21">
        <f t="shared" si="0"/>
        <v>9</v>
      </c>
      <c r="B12" s="28" t="s">
        <v>11</v>
      </c>
      <c r="C12" s="28" t="s">
        <v>172</v>
      </c>
      <c r="D12" s="28" t="s">
        <v>171</v>
      </c>
      <c r="E12" s="23">
        <f t="shared" si="1"/>
        <v>1</v>
      </c>
      <c r="F12" s="29">
        <v>10.3</v>
      </c>
      <c r="G12" s="30"/>
      <c r="H12" s="32" t="s">
        <v>64</v>
      </c>
      <c r="I12" s="31"/>
    </row>
    <row r="13" spans="1:9" x14ac:dyDescent="0.15">
      <c r="A13" s="21">
        <f t="shared" si="0"/>
        <v>10</v>
      </c>
      <c r="B13" s="28" t="s">
        <v>173</v>
      </c>
      <c r="C13" s="28" t="s">
        <v>5</v>
      </c>
      <c r="D13" s="28" t="s">
        <v>174</v>
      </c>
      <c r="E13" s="23">
        <f t="shared" si="1"/>
        <v>1.6999999999999993</v>
      </c>
      <c r="F13" s="29">
        <v>12</v>
      </c>
      <c r="G13" s="30"/>
      <c r="H13" s="1"/>
      <c r="I13" s="31"/>
    </row>
    <row r="14" spans="1:9" x14ac:dyDescent="0.15">
      <c r="A14" s="21">
        <f t="shared" si="0"/>
        <v>11</v>
      </c>
      <c r="B14" s="28" t="s">
        <v>175</v>
      </c>
      <c r="C14" s="28" t="s">
        <v>10</v>
      </c>
      <c r="D14" s="28" t="s">
        <v>12</v>
      </c>
      <c r="E14" s="23">
        <f t="shared" si="1"/>
        <v>1.5</v>
      </c>
      <c r="F14" s="29">
        <v>13.5</v>
      </c>
      <c r="G14" s="30"/>
      <c r="H14" s="1" t="s">
        <v>66</v>
      </c>
      <c r="I14" s="31"/>
    </row>
    <row r="15" spans="1:9" x14ac:dyDescent="0.15">
      <c r="A15" s="21">
        <f t="shared" si="0"/>
        <v>12</v>
      </c>
      <c r="B15" s="28" t="s">
        <v>176</v>
      </c>
      <c r="C15" s="28" t="s">
        <v>6</v>
      </c>
      <c r="D15" s="28" t="s">
        <v>12</v>
      </c>
      <c r="E15" s="23">
        <f t="shared" si="1"/>
        <v>2.3000000000000007</v>
      </c>
      <c r="F15" s="29">
        <v>15.8</v>
      </c>
      <c r="G15" s="30"/>
      <c r="H15" s="32"/>
      <c r="I15" s="31"/>
    </row>
    <row r="16" spans="1:9" x14ac:dyDescent="0.15">
      <c r="A16" s="21">
        <f t="shared" si="0"/>
        <v>13</v>
      </c>
      <c r="B16" s="28" t="s">
        <v>177</v>
      </c>
      <c r="C16" s="28" t="s">
        <v>5</v>
      </c>
      <c r="D16" s="28" t="s">
        <v>12</v>
      </c>
      <c r="E16" s="23">
        <f t="shared" si="1"/>
        <v>0.5</v>
      </c>
      <c r="F16" s="29">
        <v>16.3</v>
      </c>
      <c r="G16" s="30"/>
      <c r="H16" s="1" t="s">
        <v>135</v>
      </c>
      <c r="I16" s="31"/>
    </row>
    <row r="17" spans="1:9" x14ac:dyDescent="0.15">
      <c r="A17" s="21">
        <f t="shared" si="0"/>
        <v>14</v>
      </c>
      <c r="B17" s="28" t="s">
        <v>67</v>
      </c>
      <c r="C17" s="28" t="s">
        <v>6</v>
      </c>
      <c r="D17" s="28" t="s">
        <v>12</v>
      </c>
      <c r="E17" s="23">
        <f t="shared" si="1"/>
        <v>1.8999999999999986</v>
      </c>
      <c r="F17" s="29">
        <v>18.2</v>
      </c>
      <c r="G17" s="30"/>
      <c r="H17" s="1"/>
      <c r="I17" s="31"/>
    </row>
    <row r="18" spans="1:9" x14ac:dyDescent="0.15">
      <c r="A18" s="21">
        <f t="shared" si="0"/>
        <v>15</v>
      </c>
      <c r="B18" s="28" t="s">
        <v>68</v>
      </c>
      <c r="C18" s="28" t="s">
        <v>5</v>
      </c>
      <c r="D18" s="28" t="s">
        <v>16</v>
      </c>
      <c r="E18" s="23">
        <f t="shared" si="1"/>
        <v>8.4000000000000021</v>
      </c>
      <c r="F18" s="29">
        <v>26.6</v>
      </c>
      <c r="G18" s="30"/>
      <c r="H18" s="1" t="s">
        <v>136</v>
      </c>
      <c r="I18" s="31"/>
    </row>
    <row r="19" spans="1:9" x14ac:dyDescent="0.15">
      <c r="A19" s="21">
        <f t="shared" si="0"/>
        <v>16</v>
      </c>
      <c r="B19" s="28" t="s">
        <v>30</v>
      </c>
      <c r="C19" s="28" t="s">
        <v>6</v>
      </c>
      <c r="D19" s="28" t="s">
        <v>69</v>
      </c>
      <c r="E19" s="23">
        <f t="shared" si="1"/>
        <v>0.39999999999999858</v>
      </c>
      <c r="F19" s="29">
        <v>27</v>
      </c>
      <c r="G19" s="30"/>
      <c r="H19" s="1"/>
      <c r="I19" s="31"/>
    </row>
    <row r="20" spans="1:9" x14ac:dyDescent="0.15">
      <c r="A20" s="21">
        <f t="shared" si="0"/>
        <v>17</v>
      </c>
      <c r="B20" s="28" t="s">
        <v>70</v>
      </c>
      <c r="C20" s="28" t="s">
        <v>5</v>
      </c>
      <c r="D20" s="28" t="s">
        <v>69</v>
      </c>
      <c r="E20" s="23">
        <f t="shared" si="1"/>
        <v>2.1999999999999993</v>
      </c>
      <c r="F20" s="29">
        <v>29.2</v>
      </c>
      <c r="G20" s="30"/>
      <c r="H20" s="1"/>
      <c r="I20" s="31"/>
    </row>
    <row r="21" spans="1:9" x14ac:dyDescent="0.15">
      <c r="A21" s="21">
        <f t="shared" si="0"/>
        <v>18</v>
      </c>
      <c r="B21" s="28" t="s">
        <v>46</v>
      </c>
      <c r="C21" s="28" t="s">
        <v>6</v>
      </c>
      <c r="D21" s="28" t="s">
        <v>69</v>
      </c>
      <c r="E21" s="23">
        <f t="shared" si="1"/>
        <v>1</v>
      </c>
      <c r="F21" s="29">
        <v>30.2</v>
      </c>
      <c r="G21" s="30"/>
      <c r="H21" s="2"/>
      <c r="I21" s="41"/>
    </row>
    <row r="22" spans="1:9" x14ac:dyDescent="0.15">
      <c r="A22" s="21">
        <f t="shared" si="0"/>
        <v>19</v>
      </c>
      <c r="B22" s="28" t="s">
        <v>71</v>
      </c>
      <c r="C22" s="28" t="s">
        <v>5</v>
      </c>
      <c r="D22" s="28" t="s">
        <v>21</v>
      </c>
      <c r="E22" s="23">
        <f t="shared" si="1"/>
        <v>3.5999999999999979</v>
      </c>
      <c r="F22" s="29">
        <v>33.799999999999997</v>
      </c>
      <c r="G22" s="30"/>
      <c r="H22" s="32"/>
      <c r="I22" s="31"/>
    </row>
    <row r="23" spans="1:9" x14ac:dyDescent="0.15">
      <c r="A23" s="21">
        <f t="shared" si="0"/>
        <v>20</v>
      </c>
      <c r="B23" s="28" t="s">
        <v>72</v>
      </c>
      <c r="C23" s="28" t="s">
        <v>6</v>
      </c>
      <c r="D23" s="28" t="s">
        <v>69</v>
      </c>
      <c r="E23" s="23">
        <f t="shared" si="1"/>
        <v>1.1000000000000014</v>
      </c>
      <c r="F23" s="29">
        <v>34.9</v>
      </c>
      <c r="G23" s="30"/>
      <c r="H23" s="1"/>
      <c r="I23" s="31"/>
    </row>
    <row r="24" spans="1:9" x14ac:dyDescent="0.15">
      <c r="A24" s="21">
        <f t="shared" si="0"/>
        <v>21</v>
      </c>
      <c r="B24" s="42" t="s">
        <v>73</v>
      </c>
      <c r="C24" s="28" t="s">
        <v>5</v>
      </c>
      <c r="D24" s="28" t="s">
        <v>74</v>
      </c>
      <c r="E24" s="23">
        <f t="shared" si="1"/>
        <v>8.1000000000000014</v>
      </c>
      <c r="F24" s="29">
        <v>43</v>
      </c>
      <c r="G24" s="30"/>
      <c r="H24" s="1"/>
      <c r="I24" s="31"/>
    </row>
    <row r="25" spans="1:9" x14ac:dyDescent="0.15">
      <c r="A25" s="21">
        <f t="shared" si="0"/>
        <v>22</v>
      </c>
      <c r="B25" s="28" t="s">
        <v>46</v>
      </c>
      <c r="C25" s="28" t="s">
        <v>10</v>
      </c>
      <c r="D25" s="42" t="s">
        <v>69</v>
      </c>
      <c r="E25" s="23">
        <f t="shared" si="1"/>
        <v>1.5</v>
      </c>
      <c r="F25" s="29">
        <v>44.5</v>
      </c>
      <c r="G25" s="30"/>
      <c r="H25" s="1"/>
      <c r="I25" s="31"/>
    </row>
    <row r="26" spans="1:9" x14ac:dyDescent="0.15">
      <c r="A26" s="21">
        <f t="shared" si="0"/>
        <v>23</v>
      </c>
      <c r="B26" s="28" t="s">
        <v>25</v>
      </c>
      <c r="C26" s="28" t="s">
        <v>5</v>
      </c>
      <c r="D26" s="42" t="s">
        <v>22</v>
      </c>
      <c r="E26" s="23">
        <f t="shared" si="1"/>
        <v>2.8999999999999986</v>
      </c>
      <c r="F26" s="29">
        <v>47.4</v>
      </c>
      <c r="G26" s="30"/>
      <c r="H26" s="1"/>
      <c r="I26" s="31"/>
    </row>
    <row r="27" spans="1:9" x14ac:dyDescent="0.15">
      <c r="A27" s="21">
        <f t="shared" si="0"/>
        <v>24</v>
      </c>
      <c r="B27" s="28" t="s">
        <v>75</v>
      </c>
      <c r="C27" s="28" t="s">
        <v>6</v>
      </c>
      <c r="D27" s="28" t="s">
        <v>69</v>
      </c>
      <c r="E27" s="23">
        <f t="shared" si="1"/>
        <v>0.10000000000000142</v>
      </c>
      <c r="F27" s="29">
        <v>47.5</v>
      </c>
      <c r="G27" s="30"/>
      <c r="H27" s="1"/>
      <c r="I27" s="31"/>
    </row>
    <row r="28" spans="1:9" x14ac:dyDescent="0.15">
      <c r="A28" s="21">
        <f t="shared" si="0"/>
        <v>25</v>
      </c>
      <c r="B28" s="28" t="s">
        <v>25</v>
      </c>
      <c r="C28" s="28" t="s">
        <v>5</v>
      </c>
      <c r="D28" s="28" t="s">
        <v>69</v>
      </c>
      <c r="E28" s="23">
        <f t="shared" si="1"/>
        <v>3.6000000000000014</v>
      </c>
      <c r="F28" s="29">
        <v>51.1</v>
      </c>
      <c r="G28" s="30"/>
      <c r="H28" s="1"/>
      <c r="I28" s="31"/>
    </row>
    <row r="29" spans="1:9" x14ac:dyDescent="0.15">
      <c r="A29" s="21">
        <f t="shared" si="0"/>
        <v>26</v>
      </c>
      <c r="B29" s="28" t="s">
        <v>93</v>
      </c>
      <c r="C29" s="28" t="s">
        <v>6</v>
      </c>
      <c r="D29" s="28" t="s">
        <v>36</v>
      </c>
      <c r="E29" s="23">
        <f t="shared" si="1"/>
        <v>0.39999999999999858</v>
      </c>
      <c r="F29" s="29">
        <v>51.5</v>
      </c>
      <c r="G29" s="30"/>
      <c r="H29" s="2" t="s">
        <v>98</v>
      </c>
      <c r="I29" s="31"/>
    </row>
    <row r="30" spans="1:9" x14ac:dyDescent="0.15">
      <c r="A30" s="21">
        <f t="shared" si="0"/>
        <v>27</v>
      </c>
      <c r="B30" s="28" t="s">
        <v>137</v>
      </c>
      <c r="C30" s="28" t="s">
        <v>77</v>
      </c>
      <c r="D30" s="28" t="s">
        <v>78</v>
      </c>
      <c r="E30" s="23">
        <f t="shared" si="1"/>
        <v>1.2000000000000028</v>
      </c>
      <c r="F30" s="29">
        <v>52.7</v>
      </c>
      <c r="G30" s="30"/>
      <c r="H30" s="2"/>
      <c r="I30" s="31"/>
    </row>
    <row r="31" spans="1:9" x14ac:dyDescent="0.15">
      <c r="A31" s="21">
        <f t="shared" si="0"/>
        <v>28</v>
      </c>
      <c r="B31" s="42" t="s">
        <v>79</v>
      </c>
      <c r="C31" s="28" t="s">
        <v>20</v>
      </c>
      <c r="D31" s="28" t="s">
        <v>80</v>
      </c>
      <c r="E31" s="23">
        <f t="shared" si="1"/>
        <v>0.79999999999999716</v>
      </c>
      <c r="F31" s="29">
        <v>53.5</v>
      </c>
      <c r="G31" s="43"/>
      <c r="H31" s="2"/>
      <c r="I31" s="41"/>
    </row>
    <row r="32" spans="1:9" x14ac:dyDescent="0.15">
      <c r="A32" s="21">
        <f t="shared" si="0"/>
        <v>29</v>
      </c>
      <c r="B32" s="42" t="s">
        <v>81</v>
      </c>
      <c r="C32" s="28" t="s">
        <v>6</v>
      </c>
      <c r="D32" s="28" t="s">
        <v>82</v>
      </c>
      <c r="E32" s="23">
        <f t="shared" si="1"/>
        <v>0.39999999999999858</v>
      </c>
      <c r="F32" s="29">
        <v>53.9</v>
      </c>
      <c r="G32" s="43"/>
      <c r="H32" s="2"/>
      <c r="I32" s="41"/>
    </row>
    <row r="33" spans="1:9" x14ac:dyDescent="0.15">
      <c r="A33" s="21">
        <f t="shared" si="0"/>
        <v>30</v>
      </c>
      <c r="B33" s="42" t="s">
        <v>83</v>
      </c>
      <c r="C33" s="28" t="s">
        <v>20</v>
      </c>
      <c r="D33" s="28" t="s">
        <v>84</v>
      </c>
      <c r="E33" s="23">
        <f t="shared" si="1"/>
        <v>1.3000000000000043</v>
      </c>
      <c r="F33" s="29">
        <v>55.2</v>
      </c>
      <c r="G33" s="43"/>
      <c r="H33" s="2"/>
      <c r="I33" s="41"/>
    </row>
    <row r="34" spans="1:9" x14ac:dyDescent="0.15">
      <c r="A34" s="21">
        <f t="shared" si="0"/>
        <v>31</v>
      </c>
      <c r="B34" s="28" t="s">
        <v>85</v>
      </c>
      <c r="C34" s="28" t="s">
        <v>6</v>
      </c>
      <c r="D34" s="42" t="s">
        <v>84</v>
      </c>
      <c r="E34" s="23">
        <f t="shared" si="1"/>
        <v>1</v>
      </c>
      <c r="F34" s="29">
        <v>56.2</v>
      </c>
      <c r="G34" s="43"/>
      <c r="H34" s="2"/>
      <c r="I34" s="41"/>
    </row>
    <row r="35" spans="1:9" x14ac:dyDescent="0.15">
      <c r="A35" s="21">
        <f t="shared" si="0"/>
        <v>32</v>
      </c>
      <c r="B35" s="42" t="s">
        <v>86</v>
      </c>
      <c r="C35" s="42" t="s">
        <v>6</v>
      </c>
      <c r="D35" s="28" t="s">
        <v>84</v>
      </c>
      <c r="E35" s="23">
        <f t="shared" si="1"/>
        <v>1.0999999999999943</v>
      </c>
      <c r="F35" s="29">
        <v>57.3</v>
      </c>
      <c r="G35" s="43"/>
      <c r="H35" s="2"/>
      <c r="I35" s="41"/>
    </row>
    <row r="36" spans="1:9" x14ac:dyDescent="0.15">
      <c r="A36" s="21">
        <f t="shared" si="0"/>
        <v>33</v>
      </c>
      <c r="B36" s="42" t="s">
        <v>87</v>
      </c>
      <c r="C36" s="42" t="s">
        <v>138</v>
      </c>
      <c r="D36" s="28" t="s">
        <v>84</v>
      </c>
      <c r="E36" s="23">
        <f t="shared" si="1"/>
        <v>1.5</v>
      </c>
      <c r="F36" s="29">
        <v>58.8</v>
      </c>
      <c r="G36" s="43"/>
      <c r="H36" s="44"/>
      <c r="I36" s="41"/>
    </row>
    <row r="37" spans="1:9" x14ac:dyDescent="0.15">
      <c r="A37" s="21">
        <f t="shared" si="0"/>
        <v>34</v>
      </c>
      <c r="B37" s="28" t="s">
        <v>88</v>
      </c>
      <c r="C37" s="28" t="s">
        <v>20</v>
      </c>
      <c r="D37" s="28" t="s">
        <v>84</v>
      </c>
      <c r="E37" s="23">
        <f t="shared" si="1"/>
        <v>8.2999999999999972</v>
      </c>
      <c r="F37" s="29">
        <v>67.099999999999994</v>
      </c>
      <c r="G37" s="43"/>
      <c r="H37" s="44" t="s">
        <v>94</v>
      </c>
      <c r="I37" s="41"/>
    </row>
    <row r="38" spans="1:9" x14ac:dyDescent="0.15">
      <c r="A38" s="21">
        <f t="shared" si="0"/>
        <v>35</v>
      </c>
      <c r="B38" s="28" t="s">
        <v>89</v>
      </c>
      <c r="C38" s="28" t="s">
        <v>20</v>
      </c>
      <c r="D38" s="28" t="s">
        <v>90</v>
      </c>
      <c r="E38" s="23">
        <f t="shared" si="1"/>
        <v>3.2000000000000028</v>
      </c>
      <c r="F38" s="29">
        <v>70.3</v>
      </c>
      <c r="G38" s="43"/>
      <c r="H38" s="44"/>
      <c r="I38" s="41"/>
    </row>
    <row r="39" spans="1:9" x14ac:dyDescent="0.15">
      <c r="A39" s="21">
        <f t="shared" si="0"/>
        <v>36</v>
      </c>
      <c r="B39" s="28" t="s">
        <v>193</v>
      </c>
      <c r="C39" s="28" t="s">
        <v>20</v>
      </c>
      <c r="D39" s="28" t="s">
        <v>90</v>
      </c>
      <c r="E39" s="23">
        <f t="shared" si="1"/>
        <v>8.2999999999999972</v>
      </c>
      <c r="F39" s="29">
        <v>78.599999999999994</v>
      </c>
      <c r="G39" s="43"/>
      <c r="H39" s="2"/>
      <c r="I39" s="41"/>
    </row>
    <row r="40" spans="1:9" x14ac:dyDescent="0.15">
      <c r="A40" s="21">
        <f t="shared" si="0"/>
        <v>37</v>
      </c>
      <c r="B40" s="4" t="s">
        <v>162</v>
      </c>
      <c r="C40" s="4" t="s">
        <v>20</v>
      </c>
      <c r="D40" s="4" t="s">
        <v>178</v>
      </c>
      <c r="E40" s="23">
        <f t="shared" si="1"/>
        <v>6.1000000000000085</v>
      </c>
      <c r="F40" s="29">
        <v>84.7</v>
      </c>
      <c r="G40" s="43"/>
      <c r="H40" s="2"/>
      <c r="I40" s="41"/>
    </row>
    <row r="41" spans="1:9" s="40" customFormat="1" ht="24" x14ac:dyDescent="0.15">
      <c r="A41" s="33">
        <f t="shared" si="0"/>
        <v>38</v>
      </c>
      <c r="B41" s="6" t="s">
        <v>141</v>
      </c>
      <c r="C41" s="6" t="s">
        <v>60</v>
      </c>
      <c r="D41" s="6" t="s">
        <v>139</v>
      </c>
      <c r="E41" s="36">
        <f t="shared" si="1"/>
        <v>1.0999999999999943</v>
      </c>
      <c r="F41" s="37">
        <v>85.8</v>
      </c>
      <c r="G41" s="45"/>
      <c r="H41" s="46" t="s">
        <v>270</v>
      </c>
      <c r="I41" s="47" t="s">
        <v>225</v>
      </c>
    </row>
    <row r="42" spans="1:9" x14ac:dyDescent="0.15">
      <c r="A42" s="21">
        <f t="shared" si="0"/>
        <v>39</v>
      </c>
      <c r="B42" s="4" t="s">
        <v>62</v>
      </c>
      <c r="C42" s="4" t="s">
        <v>6</v>
      </c>
      <c r="D42" s="4" t="s">
        <v>24</v>
      </c>
      <c r="E42" s="23">
        <f t="shared" si="1"/>
        <v>3</v>
      </c>
      <c r="F42" s="29">
        <v>88.8</v>
      </c>
      <c r="G42" s="43"/>
      <c r="H42" s="44" t="s">
        <v>179</v>
      </c>
      <c r="I42" s="41"/>
    </row>
    <row r="43" spans="1:9" x14ac:dyDescent="0.15">
      <c r="A43" s="21">
        <f t="shared" si="0"/>
        <v>40</v>
      </c>
      <c r="B43" s="48" t="s">
        <v>25</v>
      </c>
      <c r="C43" s="48" t="s">
        <v>20</v>
      </c>
      <c r="D43" s="48" t="s">
        <v>26</v>
      </c>
      <c r="E43" s="23">
        <f t="shared" si="1"/>
        <v>6.6000000000000085</v>
      </c>
      <c r="F43" s="29">
        <v>95.4</v>
      </c>
      <c r="G43" s="43"/>
      <c r="H43" s="44" t="s">
        <v>140</v>
      </c>
      <c r="I43" s="41"/>
    </row>
    <row r="44" spans="1:9" ht="36" x14ac:dyDescent="0.15">
      <c r="A44" s="21">
        <f t="shared" si="0"/>
        <v>41</v>
      </c>
      <c r="B44" s="48" t="s">
        <v>30</v>
      </c>
      <c r="C44" s="48" t="s">
        <v>10</v>
      </c>
      <c r="D44" s="48" t="s">
        <v>91</v>
      </c>
      <c r="E44" s="23">
        <f t="shared" si="1"/>
        <v>0.59999999999999432</v>
      </c>
      <c r="F44" s="29">
        <v>96</v>
      </c>
      <c r="G44" s="43"/>
      <c r="H44" s="2" t="s">
        <v>180</v>
      </c>
      <c r="I44" s="41"/>
    </row>
    <row r="45" spans="1:9" x14ac:dyDescent="0.15">
      <c r="A45" s="21">
        <f t="shared" si="0"/>
        <v>42</v>
      </c>
      <c r="B45" s="48" t="s">
        <v>62</v>
      </c>
      <c r="C45" s="48" t="s">
        <v>20</v>
      </c>
      <c r="D45" s="48" t="s">
        <v>26</v>
      </c>
      <c r="E45" s="23">
        <f t="shared" si="1"/>
        <v>11.200000000000003</v>
      </c>
      <c r="F45" s="29">
        <v>107.2</v>
      </c>
      <c r="G45" s="43"/>
      <c r="H45" s="44" t="s">
        <v>181</v>
      </c>
      <c r="I45" s="41"/>
    </row>
    <row r="46" spans="1:9" ht="24" x14ac:dyDescent="0.15">
      <c r="A46" s="21">
        <f t="shared" si="0"/>
        <v>43</v>
      </c>
      <c r="B46" s="48" t="s">
        <v>62</v>
      </c>
      <c r="C46" s="48" t="s">
        <v>10</v>
      </c>
      <c r="D46" s="48" t="s">
        <v>182</v>
      </c>
      <c r="E46" s="23">
        <f t="shared" si="1"/>
        <v>7.2000000000000028</v>
      </c>
      <c r="F46" s="29">
        <v>114.4</v>
      </c>
      <c r="G46" s="43"/>
      <c r="H46" s="2" t="s">
        <v>183</v>
      </c>
      <c r="I46" s="41"/>
    </row>
    <row r="47" spans="1:9" x14ac:dyDescent="0.15">
      <c r="A47" s="21">
        <f t="shared" si="0"/>
        <v>44</v>
      </c>
      <c r="B47" s="48" t="s">
        <v>13</v>
      </c>
      <c r="C47" s="48" t="s">
        <v>20</v>
      </c>
      <c r="D47" s="48" t="s">
        <v>95</v>
      </c>
      <c r="E47" s="23">
        <f t="shared" si="1"/>
        <v>28.900000000000006</v>
      </c>
      <c r="F47" s="29">
        <v>143.30000000000001</v>
      </c>
      <c r="G47" s="43"/>
      <c r="H47" s="2" t="s">
        <v>184</v>
      </c>
      <c r="I47" s="41"/>
    </row>
    <row r="48" spans="1:9" s="40" customFormat="1" ht="39.75" customHeight="1" x14ac:dyDescent="0.15">
      <c r="A48" s="33">
        <f t="shared" si="0"/>
        <v>45</v>
      </c>
      <c r="B48" s="49" t="s">
        <v>224</v>
      </c>
      <c r="C48" s="50" t="s">
        <v>60</v>
      </c>
      <c r="D48" s="50" t="s">
        <v>95</v>
      </c>
      <c r="E48" s="36">
        <f t="shared" si="1"/>
        <v>13.199999999999989</v>
      </c>
      <c r="F48" s="37">
        <v>156.5</v>
      </c>
      <c r="G48" s="45"/>
      <c r="H48" s="46" t="s">
        <v>160</v>
      </c>
      <c r="I48" s="51"/>
    </row>
    <row r="49" spans="1:12" ht="36" x14ac:dyDescent="0.15">
      <c r="A49" s="21">
        <f t="shared" si="0"/>
        <v>46</v>
      </c>
      <c r="B49" s="48" t="s">
        <v>62</v>
      </c>
      <c r="C49" s="48" t="s">
        <v>10</v>
      </c>
      <c r="D49" s="48" t="s">
        <v>96</v>
      </c>
      <c r="E49" s="23">
        <f t="shared" si="1"/>
        <v>4.1999999999999886</v>
      </c>
      <c r="F49" s="29">
        <v>160.69999999999999</v>
      </c>
      <c r="G49" s="43"/>
      <c r="H49" s="2" t="s">
        <v>271</v>
      </c>
      <c r="I49" s="41"/>
      <c r="J49" s="13">
        <v>181.3</v>
      </c>
      <c r="K49" s="13">
        <v>101.7</v>
      </c>
      <c r="L49" s="13">
        <f>J49+K49</f>
        <v>283</v>
      </c>
    </row>
    <row r="50" spans="1:12" x14ac:dyDescent="0.15">
      <c r="A50" s="21">
        <f t="shared" si="0"/>
        <v>47</v>
      </c>
      <c r="B50" s="48" t="s">
        <v>30</v>
      </c>
      <c r="C50" s="48" t="s">
        <v>10</v>
      </c>
      <c r="D50" s="48" t="s">
        <v>97</v>
      </c>
      <c r="E50" s="23">
        <f>F50-F49</f>
        <v>26.100000000000023</v>
      </c>
      <c r="F50" s="29">
        <v>186.8</v>
      </c>
      <c r="G50" s="43"/>
      <c r="H50" s="44" t="s">
        <v>186</v>
      </c>
      <c r="I50" s="41"/>
      <c r="K50" s="13">
        <f>135.1</f>
        <v>135.1</v>
      </c>
      <c r="L50" s="13">
        <f>J49+K50</f>
        <v>316.39999999999998</v>
      </c>
    </row>
    <row r="51" spans="1:12" x14ac:dyDescent="0.15">
      <c r="A51" s="21">
        <f t="shared" si="0"/>
        <v>48</v>
      </c>
      <c r="B51" s="48" t="s">
        <v>13</v>
      </c>
      <c r="C51" s="48" t="s">
        <v>20</v>
      </c>
      <c r="D51" s="48" t="s">
        <v>97</v>
      </c>
      <c r="E51" s="23">
        <f t="shared" ref="E51:E53" si="2">F51-F50</f>
        <v>3</v>
      </c>
      <c r="F51" s="29">
        <v>189.8</v>
      </c>
      <c r="G51" s="43"/>
      <c r="H51" s="2" t="s">
        <v>100</v>
      </c>
      <c r="I51" s="41"/>
    </row>
    <row r="52" spans="1:12" x14ac:dyDescent="0.15">
      <c r="A52" s="21">
        <f t="shared" si="0"/>
        <v>49</v>
      </c>
      <c r="B52" s="48" t="s">
        <v>62</v>
      </c>
      <c r="C52" s="48" t="s">
        <v>10</v>
      </c>
      <c r="D52" s="48" t="s">
        <v>97</v>
      </c>
      <c r="E52" s="23">
        <f t="shared" si="2"/>
        <v>5.3000000000000114</v>
      </c>
      <c r="F52" s="29">
        <v>195.10000000000002</v>
      </c>
      <c r="G52" s="43"/>
      <c r="H52" s="2" t="s">
        <v>101</v>
      </c>
      <c r="I52" s="41"/>
    </row>
    <row r="53" spans="1:12" x14ac:dyDescent="0.15">
      <c r="A53" s="21">
        <f t="shared" si="0"/>
        <v>50</v>
      </c>
      <c r="B53" s="48" t="s">
        <v>76</v>
      </c>
      <c r="C53" s="48" t="s">
        <v>99</v>
      </c>
      <c r="D53" s="48" t="s">
        <v>97</v>
      </c>
      <c r="E53" s="23">
        <f t="shared" si="2"/>
        <v>3.3999999999999773</v>
      </c>
      <c r="F53" s="29">
        <v>198.5</v>
      </c>
      <c r="G53" s="43"/>
      <c r="H53" s="44" t="s">
        <v>101</v>
      </c>
      <c r="I53" s="41"/>
    </row>
    <row r="54" spans="1:12" x14ac:dyDescent="0.15">
      <c r="A54" s="21">
        <f t="shared" si="0"/>
        <v>51</v>
      </c>
      <c r="B54" s="48" t="s">
        <v>76</v>
      </c>
      <c r="C54" s="48" t="s">
        <v>10</v>
      </c>
      <c r="D54" s="48" t="s">
        <v>92</v>
      </c>
      <c r="E54" s="23">
        <f t="shared" si="1"/>
        <v>3.4000000000000057</v>
      </c>
      <c r="F54" s="29">
        <v>201.9</v>
      </c>
      <c r="G54" s="43"/>
      <c r="H54" s="2" t="s">
        <v>185</v>
      </c>
      <c r="I54" s="41"/>
    </row>
    <row r="55" spans="1:12" x14ac:dyDescent="0.15">
      <c r="A55" s="21">
        <f t="shared" si="0"/>
        <v>52</v>
      </c>
      <c r="B55" s="48" t="s">
        <v>62</v>
      </c>
      <c r="C55" s="48" t="s">
        <v>20</v>
      </c>
      <c r="D55" s="48" t="s">
        <v>92</v>
      </c>
      <c r="E55" s="23">
        <f t="shared" si="1"/>
        <v>3.0999999999999943</v>
      </c>
      <c r="F55" s="29">
        <v>205</v>
      </c>
      <c r="G55" s="43"/>
      <c r="H55" s="2" t="s">
        <v>102</v>
      </c>
      <c r="I55" s="41"/>
    </row>
    <row r="56" spans="1:12" s="40" customFormat="1" ht="48" x14ac:dyDescent="0.15">
      <c r="A56" s="33">
        <f t="shared" si="0"/>
        <v>53</v>
      </c>
      <c r="B56" s="49" t="s">
        <v>103</v>
      </c>
      <c r="C56" s="50" t="s">
        <v>10</v>
      </c>
      <c r="D56" s="50" t="s">
        <v>92</v>
      </c>
      <c r="E56" s="36">
        <f>F56-F55</f>
        <v>12.700000000000017</v>
      </c>
      <c r="F56" s="37">
        <v>217.70000000000002</v>
      </c>
      <c r="G56" s="45"/>
      <c r="H56" s="46" t="s">
        <v>105</v>
      </c>
      <c r="I56" s="51"/>
    </row>
    <row r="57" spans="1:12" x14ac:dyDescent="0.15">
      <c r="A57" s="21">
        <f t="shared" si="0"/>
        <v>54</v>
      </c>
      <c r="B57" s="52" t="s">
        <v>62</v>
      </c>
      <c r="C57" s="48" t="s">
        <v>20</v>
      </c>
      <c r="D57" s="48" t="s">
        <v>104</v>
      </c>
      <c r="E57" s="23">
        <f>F57-F56</f>
        <v>11.799999999999983</v>
      </c>
      <c r="F57" s="29">
        <v>229.5</v>
      </c>
      <c r="G57" s="43"/>
      <c r="H57" s="2"/>
      <c r="I57" s="41"/>
    </row>
    <row r="58" spans="1:12" x14ac:dyDescent="0.15">
      <c r="A58" s="21">
        <f t="shared" si="0"/>
        <v>55</v>
      </c>
      <c r="B58" s="52" t="s">
        <v>62</v>
      </c>
      <c r="C58" s="48" t="s">
        <v>10</v>
      </c>
      <c r="D58" s="48" t="s">
        <v>106</v>
      </c>
      <c r="E58" s="23">
        <f t="shared" si="1"/>
        <v>1.8000000000000114</v>
      </c>
      <c r="F58" s="29">
        <v>231.3</v>
      </c>
      <c r="G58" s="43"/>
      <c r="H58" s="2"/>
      <c r="I58" s="41"/>
    </row>
    <row r="59" spans="1:12" x14ac:dyDescent="0.15">
      <c r="A59" s="21">
        <f t="shared" si="0"/>
        <v>56</v>
      </c>
      <c r="B59" s="52" t="s">
        <v>65</v>
      </c>
      <c r="C59" s="48" t="s">
        <v>20</v>
      </c>
      <c r="D59" s="48" t="s">
        <v>188</v>
      </c>
      <c r="E59" s="23">
        <f t="shared" si="1"/>
        <v>6.0999999999999943</v>
      </c>
      <c r="F59" s="29">
        <v>237.4</v>
      </c>
      <c r="G59" s="43"/>
      <c r="H59" s="2" t="s">
        <v>187</v>
      </c>
      <c r="I59" s="41"/>
    </row>
    <row r="60" spans="1:12" x14ac:dyDescent="0.15">
      <c r="A60" s="21">
        <f t="shared" si="0"/>
        <v>57</v>
      </c>
      <c r="B60" s="53" t="s">
        <v>189</v>
      </c>
      <c r="C60" s="48" t="s">
        <v>10</v>
      </c>
      <c r="D60" s="48" t="s">
        <v>23</v>
      </c>
      <c r="E60" s="23">
        <f t="shared" si="1"/>
        <v>7.7000000000000171</v>
      </c>
      <c r="F60" s="29">
        <v>245.10000000000002</v>
      </c>
      <c r="G60" s="43"/>
      <c r="H60" s="2"/>
      <c r="I60" s="41"/>
    </row>
    <row r="61" spans="1:12" x14ac:dyDescent="0.15">
      <c r="A61" s="21">
        <f t="shared" si="0"/>
        <v>58</v>
      </c>
      <c r="B61" s="53" t="s">
        <v>62</v>
      </c>
      <c r="C61" s="48" t="s">
        <v>20</v>
      </c>
      <c r="D61" s="48" t="s">
        <v>107</v>
      </c>
      <c r="E61" s="23">
        <f t="shared" si="1"/>
        <v>0.5</v>
      </c>
      <c r="F61" s="29">
        <v>245.60000000000002</v>
      </c>
      <c r="G61" s="43"/>
      <c r="H61" s="2"/>
      <c r="I61" s="41"/>
    </row>
    <row r="62" spans="1:12" ht="24" x14ac:dyDescent="0.15">
      <c r="A62" s="21">
        <f t="shared" si="0"/>
        <v>59</v>
      </c>
      <c r="B62" s="48" t="s">
        <v>30</v>
      </c>
      <c r="C62" s="48" t="s">
        <v>10</v>
      </c>
      <c r="D62" s="48" t="s">
        <v>190</v>
      </c>
      <c r="E62" s="23">
        <f t="shared" si="1"/>
        <v>0.5</v>
      </c>
      <c r="F62" s="29">
        <v>246.10000000000002</v>
      </c>
      <c r="G62" s="43"/>
      <c r="H62" s="2" t="s">
        <v>191</v>
      </c>
      <c r="I62" s="41"/>
    </row>
    <row r="63" spans="1:12" x14ac:dyDescent="0.15">
      <c r="A63" s="21">
        <f t="shared" si="0"/>
        <v>60</v>
      </c>
      <c r="B63" s="48" t="s">
        <v>13</v>
      </c>
      <c r="C63" s="48" t="s">
        <v>20</v>
      </c>
      <c r="D63" s="48" t="s">
        <v>190</v>
      </c>
      <c r="E63" s="23">
        <f t="shared" si="1"/>
        <v>4.6999999999999886</v>
      </c>
      <c r="F63" s="29">
        <v>250.8</v>
      </c>
      <c r="G63" s="43"/>
      <c r="H63" s="2"/>
      <c r="I63" s="41"/>
    </row>
    <row r="64" spans="1:12" x14ac:dyDescent="0.15">
      <c r="A64" s="21">
        <f t="shared" si="0"/>
        <v>61</v>
      </c>
      <c r="B64" s="48" t="s">
        <v>76</v>
      </c>
      <c r="C64" s="48" t="s">
        <v>6</v>
      </c>
      <c r="D64" s="48" t="s">
        <v>192</v>
      </c>
      <c r="E64" s="23">
        <f t="shared" si="1"/>
        <v>2.6999999999999886</v>
      </c>
      <c r="F64" s="29">
        <v>253.5</v>
      </c>
      <c r="G64" s="43"/>
      <c r="H64" s="2"/>
      <c r="I64" s="41"/>
    </row>
    <row r="65" spans="1:18" s="40" customFormat="1" ht="36" x14ac:dyDescent="0.15">
      <c r="A65" s="85">
        <f t="shared" si="0"/>
        <v>62</v>
      </c>
      <c r="B65" s="87" t="s">
        <v>275</v>
      </c>
      <c r="C65" s="50" t="s">
        <v>60</v>
      </c>
      <c r="D65" s="50" t="s">
        <v>92</v>
      </c>
      <c r="E65" s="88">
        <f t="shared" si="1"/>
        <v>7</v>
      </c>
      <c r="F65" s="37">
        <v>260.5</v>
      </c>
      <c r="G65" s="45"/>
      <c r="H65" s="46" t="s">
        <v>274</v>
      </c>
      <c r="I65" s="51"/>
    </row>
    <row r="66" spans="1:18" x14ac:dyDescent="0.15">
      <c r="A66" s="21">
        <f>A65+1</f>
        <v>63</v>
      </c>
      <c r="B66" s="52" t="s">
        <v>62</v>
      </c>
      <c r="C66" s="48" t="s">
        <v>10</v>
      </c>
      <c r="D66" s="48" t="s">
        <v>228</v>
      </c>
      <c r="E66" s="23">
        <f t="shared" si="1"/>
        <v>1.3999999999999773</v>
      </c>
      <c r="F66" s="29">
        <v>261.89999999999998</v>
      </c>
      <c r="G66" s="43"/>
      <c r="H66" s="2"/>
      <c r="I66" s="41"/>
    </row>
    <row r="67" spans="1:18" x14ac:dyDescent="0.15">
      <c r="A67" s="21">
        <f t="shared" si="0"/>
        <v>64</v>
      </c>
      <c r="B67" s="52" t="s">
        <v>194</v>
      </c>
      <c r="C67" s="48" t="s">
        <v>20</v>
      </c>
      <c r="D67" s="48" t="s">
        <v>195</v>
      </c>
      <c r="E67" s="23">
        <f>F67-F65</f>
        <v>4.5999999999999659</v>
      </c>
      <c r="F67" s="29">
        <v>265.09999999999997</v>
      </c>
      <c r="G67" s="43"/>
      <c r="H67" s="2"/>
      <c r="I67" s="41"/>
      <c r="K67" s="29">
        <f>$J$49+84</f>
        <v>265.3</v>
      </c>
      <c r="L67" s="13">
        <v>1.8</v>
      </c>
      <c r="M67" s="54">
        <f t="shared" ref="M67:M95" si="3">K67-L67</f>
        <v>263.5</v>
      </c>
      <c r="R67" s="13">
        <f>83.9+181.4</f>
        <v>265.3</v>
      </c>
    </row>
    <row r="68" spans="1:18" x14ac:dyDescent="0.15">
      <c r="A68" s="21">
        <f t="shared" si="0"/>
        <v>65</v>
      </c>
      <c r="B68" s="55" t="s">
        <v>108</v>
      </c>
      <c r="C68" s="48" t="s">
        <v>10</v>
      </c>
      <c r="D68" s="48" t="s">
        <v>109</v>
      </c>
      <c r="E68" s="23">
        <f>F68-F67</f>
        <v>6.3999999999999773</v>
      </c>
      <c r="F68" s="29">
        <v>271.49999999999994</v>
      </c>
      <c r="G68" s="43"/>
      <c r="H68" s="2"/>
      <c r="I68" s="41"/>
      <c r="K68" s="29">
        <f>$J$49+90.4</f>
        <v>271.70000000000005</v>
      </c>
      <c r="L68" s="13">
        <v>1.8</v>
      </c>
      <c r="M68" s="54">
        <f t="shared" si="3"/>
        <v>269.90000000000003</v>
      </c>
    </row>
    <row r="69" spans="1:18" x14ac:dyDescent="0.15">
      <c r="A69" s="21">
        <f t="shared" si="0"/>
        <v>66</v>
      </c>
      <c r="B69" s="53" t="s">
        <v>110</v>
      </c>
      <c r="C69" s="48" t="s">
        <v>6</v>
      </c>
      <c r="D69" s="48" t="s">
        <v>109</v>
      </c>
      <c r="E69" s="23">
        <f t="shared" ref="E69:E72" si="4">F69-F68</f>
        <v>1.8000000000000114</v>
      </c>
      <c r="F69" s="29">
        <v>273.29999999999995</v>
      </c>
      <c r="G69" s="43"/>
      <c r="H69" s="2"/>
      <c r="I69" s="41"/>
      <c r="K69" s="29">
        <f>$J$49+92.2</f>
        <v>273.5</v>
      </c>
      <c r="L69" s="13">
        <v>1.8</v>
      </c>
      <c r="M69" s="54">
        <f t="shared" si="3"/>
        <v>271.7</v>
      </c>
    </row>
    <row r="70" spans="1:18" x14ac:dyDescent="0.15">
      <c r="A70" s="21">
        <f t="shared" si="0"/>
        <v>67</v>
      </c>
      <c r="B70" s="53" t="s">
        <v>143</v>
      </c>
      <c r="C70" s="48" t="s">
        <v>20</v>
      </c>
      <c r="D70" s="48" t="s">
        <v>144</v>
      </c>
      <c r="E70" s="23">
        <f t="shared" si="4"/>
        <v>0.69999999999998863</v>
      </c>
      <c r="F70" s="29">
        <v>273.99999999999994</v>
      </c>
      <c r="G70" s="43"/>
      <c r="H70" s="2"/>
      <c r="I70" s="41"/>
      <c r="K70" s="29">
        <f>$J$49+92.9</f>
        <v>274.20000000000005</v>
      </c>
      <c r="L70" s="13">
        <v>1.8</v>
      </c>
      <c r="M70" s="54">
        <f t="shared" si="3"/>
        <v>272.40000000000003</v>
      </c>
    </row>
    <row r="71" spans="1:18" x14ac:dyDescent="0.15">
      <c r="A71" s="21">
        <f t="shared" ref="A71:A74" si="5">A70+1</f>
        <v>68</v>
      </c>
      <c r="B71" s="53" t="s">
        <v>231</v>
      </c>
      <c r="C71" s="48" t="s">
        <v>230</v>
      </c>
      <c r="D71" s="48" t="s">
        <v>232</v>
      </c>
      <c r="E71" s="23">
        <f t="shared" si="4"/>
        <v>10.600000000000023</v>
      </c>
      <c r="F71" s="29">
        <v>284.59999999999997</v>
      </c>
      <c r="G71" s="43"/>
      <c r="H71" s="2"/>
      <c r="I71" s="41"/>
      <c r="K71" s="29"/>
      <c r="M71" s="54"/>
    </row>
    <row r="72" spans="1:18" ht="24" x14ac:dyDescent="0.15">
      <c r="A72" s="21">
        <f t="shared" si="5"/>
        <v>69</v>
      </c>
      <c r="B72" s="48" t="s">
        <v>30</v>
      </c>
      <c r="C72" s="48" t="s">
        <v>6</v>
      </c>
      <c r="D72" s="48" t="s">
        <v>28</v>
      </c>
      <c r="E72" s="23">
        <f t="shared" si="4"/>
        <v>8.8000000000000114</v>
      </c>
      <c r="F72" s="29">
        <v>293.39999999999998</v>
      </c>
      <c r="G72" s="43"/>
      <c r="H72" s="2" t="s">
        <v>142</v>
      </c>
      <c r="I72" s="41"/>
      <c r="K72" s="29">
        <f>$J$49+112.3</f>
        <v>293.60000000000002</v>
      </c>
      <c r="L72" s="13">
        <v>1.8</v>
      </c>
      <c r="M72" s="54">
        <f t="shared" si="3"/>
        <v>291.8</v>
      </c>
    </row>
    <row r="73" spans="1:18" x14ac:dyDescent="0.15">
      <c r="A73" s="21">
        <f t="shared" si="5"/>
        <v>70</v>
      </c>
      <c r="B73" s="48" t="s">
        <v>30</v>
      </c>
      <c r="C73" s="48" t="s">
        <v>10</v>
      </c>
      <c r="D73" s="48" t="s">
        <v>28</v>
      </c>
      <c r="E73" s="23">
        <f t="shared" si="1"/>
        <v>7.6999999999999886</v>
      </c>
      <c r="F73" s="29">
        <v>301.09999999999997</v>
      </c>
      <c r="G73" s="43"/>
      <c r="H73" s="2" t="s">
        <v>145</v>
      </c>
      <c r="I73" s="41"/>
      <c r="K73" s="29">
        <f>$J$49+120</f>
        <v>301.3</v>
      </c>
      <c r="L73" s="13">
        <v>1.8</v>
      </c>
      <c r="M73" s="54">
        <f t="shared" si="3"/>
        <v>299.5</v>
      </c>
    </row>
    <row r="74" spans="1:18" x14ac:dyDescent="0.15">
      <c r="A74" s="21">
        <f t="shared" si="5"/>
        <v>71</v>
      </c>
      <c r="B74" s="48" t="s">
        <v>48</v>
      </c>
      <c r="C74" s="48" t="s">
        <v>6</v>
      </c>
      <c r="D74" s="48" t="s">
        <v>27</v>
      </c>
      <c r="E74" s="23">
        <f t="shared" si="1"/>
        <v>0.5</v>
      </c>
      <c r="F74" s="29">
        <v>301.59999999999997</v>
      </c>
      <c r="G74" s="43"/>
      <c r="H74" s="2"/>
      <c r="I74" s="41"/>
      <c r="K74" s="29">
        <f>$J$49+120.5</f>
        <v>301.8</v>
      </c>
      <c r="L74" s="13">
        <v>1.8</v>
      </c>
      <c r="M74" s="54">
        <f t="shared" si="3"/>
        <v>300</v>
      </c>
    </row>
    <row r="75" spans="1:18" s="40" customFormat="1" ht="24" x14ac:dyDescent="0.15">
      <c r="A75" s="33">
        <f t="shared" ref="A75" si="6">A73+1</f>
        <v>71</v>
      </c>
      <c r="B75" s="50" t="s">
        <v>249</v>
      </c>
      <c r="C75" s="50" t="s">
        <v>60</v>
      </c>
      <c r="D75" s="50" t="s">
        <v>250</v>
      </c>
      <c r="E75" s="36">
        <f t="shared" si="1"/>
        <v>0.30000000000001137</v>
      </c>
      <c r="F75" s="37">
        <v>301.89999999999998</v>
      </c>
      <c r="G75" s="45"/>
      <c r="H75" s="46" t="s">
        <v>251</v>
      </c>
      <c r="I75" s="47" t="s">
        <v>281</v>
      </c>
      <c r="K75" s="56"/>
      <c r="M75" s="57"/>
    </row>
    <row r="76" spans="1:18" x14ac:dyDescent="0.15">
      <c r="A76" s="21">
        <f>A74+1</f>
        <v>72</v>
      </c>
      <c r="B76" s="48" t="s">
        <v>29</v>
      </c>
      <c r="C76" s="48" t="s">
        <v>5</v>
      </c>
      <c r="D76" s="48" t="s">
        <v>28</v>
      </c>
      <c r="E76" s="23">
        <f t="shared" si="1"/>
        <v>0.5</v>
      </c>
      <c r="F76" s="29">
        <v>302.39999999999998</v>
      </c>
      <c r="G76" s="43"/>
      <c r="H76" s="2" t="s">
        <v>196</v>
      </c>
      <c r="I76" s="41"/>
      <c r="K76" s="29">
        <f>$J$49+121.3</f>
        <v>302.60000000000002</v>
      </c>
      <c r="L76" s="13">
        <v>1.8</v>
      </c>
      <c r="M76" s="54">
        <f t="shared" si="3"/>
        <v>300.8</v>
      </c>
    </row>
    <row r="77" spans="1:18" x14ac:dyDescent="0.15">
      <c r="A77" s="21">
        <f t="shared" ref="A77:A137" si="7">A76+1</f>
        <v>73</v>
      </c>
      <c r="B77" s="55" t="s">
        <v>11</v>
      </c>
      <c r="C77" s="48" t="s">
        <v>5</v>
      </c>
      <c r="D77" s="48" t="s">
        <v>28</v>
      </c>
      <c r="E77" s="23">
        <f t="shared" ref="E77:E85" si="8">F77-F76</f>
        <v>0.30000000000001137</v>
      </c>
      <c r="F77" s="29">
        <v>302.7</v>
      </c>
      <c r="G77" s="43"/>
      <c r="H77" s="2"/>
      <c r="I77" s="41"/>
      <c r="K77" s="29">
        <f>$J$49+121.6</f>
        <v>302.89999999999998</v>
      </c>
      <c r="L77" s="13">
        <v>1.8</v>
      </c>
      <c r="M77" s="54">
        <f t="shared" si="3"/>
        <v>301.09999999999997</v>
      </c>
    </row>
    <row r="78" spans="1:18" x14ac:dyDescent="0.15">
      <c r="A78" s="21">
        <f t="shared" si="7"/>
        <v>74</v>
      </c>
      <c r="B78" s="48" t="s">
        <v>76</v>
      </c>
      <c r="C78" s="48" t="s">
        <v>5</v>
      </c>
      <c r="D78" s="48" t="s">
        <v>49</v>
      </c>
      <c r="E78" s="23">
        <f t="shared" si="8"/>
        <v>1.8000000000000114</v>
      </c>
      <c r="F78" s="29">
        <v>304.5</v>
      </c>
      <c r="G78" s="43"/>
      <c r="H78" s="2" t="s">
        <v>119</v>
      </c>
      <c r="I78" s="41"/>
      <c r="K78" s="29">
        <f>$J$49+123.4</f>
        <v>304.70000000000005</v>
      </c>
      <c r="L78" s="13">
        <v>1.8</v>
      </c>
      <c r="M78" s="54">
        <f t="shared" si="3"/>
        <v>302.90000000000003</v>
      </c>
    </row>
    <row r="79" spans="1:18" x14ac:dyDescent="0.15">
      <c r="A79" s="21">
        <f t="shared" si="7"/>
        <v>75</v>
      </c>
      <c r="B79" s="48" t="s">
        <v>197</v>
      </c>
      <c r="C79" s="48" t="s">
        <v>5</v>
      </c>
      <c r="D79" s="48" t="s">
        <v>31</v>
      </c>
      <c r="E79" s="23">
        <f t="shared" si="8"/>
        <v>9.6999999999999886</v>
      </c>
      <c r="F79" s="29">
        <v>314.2</v>
      </c>
      <c r="G79" s="43"/>
      <c r="H79" s="2" t="s">
        <v>120</v>
      </c>
      <c r="I79" s="41"/>
      <c r="K79" s="29">
        <f>$J$49+133.1</f>
        <v>314.39999999999998</v>
      </c>
      <c r="L79" s="13">
        <v>1.8</v>
      </c>
      <c r="M79" s="54">
        <f t="shared" si="3"/>
        <v>312.59999999999997</v>
      </c>
    </row>
    <row r="80" spans="1:18" x14ac:dyDescent="0.15">
      <c r="A80" s="21">
        <f t="shared" si="7"/>
        <v>76</v>
      </c>
      <c r="B80" s="48" t="s">
        <v>62</v>
      </c>
      <c r="C80" s="48" t="s">
        <v>20</v>
      </c>
      <c r="D80" s="48" t="s">
        <v>31</v>
      </c>
      <c r="E80" s="23">
        <f t="shared" si="8"/>
        <v>6.6999999999999886</v>
      </c>
      <c r="F80" s="29">
        <v>320.89999999999998</v>
      </c>
      <c r="G80" s="43"/>
      <c r="H80" s="2"/>
      <c r="I80" s="41"/>
      <c r="K80" s="29">
        <f>$J$49+139.8</f>
        <v>321.10000000000002</v>
      </c>
      <c r="L80" s="13">
        <v>1.8</v>
      </c>
      <c r="M80" s="54">
        <f t="shared" si="3"/>
        <v>319.3</v>
      </c>
    </row>
    <row r="81" spans="1:13" x14ac:dyDescent="0.15">
      <c r="A81" s="21">
        <f t="shared" si="7"/>
        <v>77</v>
      </c>
      <c r="B81" s="48" t="s">
        <v>58</v>
      </c>
      <c r="C81" s="48" t="s">
        <v>10</v>
      </c>
      <c r="D81" s="48" t="s">
        <v>31</v>
      </c>
      <c r="E81" s="23">
        <f t="shared" si="8"/>
        <v>3.8000000000000114</v>
      </c>
      <c r="F81" s="29">
        <v>324.7</v>
      </c>
      <c r="G81" s="43"/>
      <c r="H81" s="2"/>
      <c r="I81" s="41"/>
      <c r="K81" s="29">
        <f>$J$49+143.6</f>
        <v>324.89999999999998</v>
      </c>
      <c r="L81" s="13">
        <v>1.8</v>
      </c>
      <c r="M81" s="54">
        <f t="shared" si="3"/>
        <v>323.09999999999997</v>
      </c>
    </row>
    <row r="82" spans="1:13" x14ac:dyDescent="0.15">
      <c r="A82" s="21">
        <f t="shared" si="7"/>
        <v>78</v>
      </c>
      <c r="B82" s="48" t="s">
        <v>62</v>
      </c>
      <c r="C82" s="48" t="s">
        <v>20</v>
      </c>
      <c r="D82" s="48" t="s">
        <v>31</v>
      </c>
      <c r="E82" s="23">
        <f t="shared" si="8"/>
        <v>1.3999999999999773</v>
      </c>
      <c r="F82" s="29">
        <v>326.09999999999997</v>
      </c>
      <c r="G82" s="43"/>
      <c r="H82" s="2"/>
      <c r="I82" s="41"/>
      <c r="K82" s="29">
        <f>$J$49+145</f>
        <v>326.3</v>
      </c>
      <c r="L82" s="13">
        <v>1.8</v>
      </c>
      <c r="M82" s="54">
        <f t="shared" si="3"/>
        <v>324.5</v>
      </c>
    </row>
    <row r="83" spans="1:13" x14ac:dyDescent="0.15">
      <c r="A83" s="21">
        <f t="shared" si="7"/>
        <v>79</v>
      </c>
      <c r="B83" s="52" t="s">
        <v>32</v>
      </c>
      <c r="C83" s="48" t="s">
        <v>6</v>
      </c>
      <c r="D83" s="48" t="s">
        <v>31</v>
      </c>
      <c r="E83" s="23">
        <f t="shared" si="8"/>
        <v>7.3999999999999773</v>
      </c>
      <c r="F83" s="29">
        <v>333.49999999999994</v>
      </c>
      <c r="G83" s="43"/>
      <c r="H83" s="2"/>
      <c r="I83" s="41"/>
      <c r="K83" s="29">
        <f>$J$49+152.4</f>
        <v>333.70000000000005</v>
      </c>
      <c r="L83" s="13">
        <v>1.8</v>
      </c>
      <c r="M83" s="54">
        <f t="shared" si="3"/>
        <v>331.90000000000003</v>
      </c>
    </row>
    <row r="84" spans="1:13" x14ac:dyDescent="0.15">
      <c r="A84" s="21">
        <f t="shared" si="7"/>
        <v>80</v>
      </c>
      <c r="B84" s="52" t="s">
        <v>33</v>
      </c>
      <c r="C84" s="48" t="s">
        <v>5</v>
      </c>
      <c r="D84" s="48" t="s">
        <v>31</v>
      </c>
      <c r="E84" s="23">
        <f t="shared" si="8"/>
        <v>0.19999999999998863</v>
      </c>
      <c r="F84" s="29">
        <v>333.69999999999993</v>
      </c>
      <c r="G84" s="43"/>
      <c r="H84" s="2"/>
      <c r="I84" s="41"/>
      <c r="K84" s="29">
        <f>$J$49+152.6</f>
        <v>333.9</v>
      </c>
      <c r="L84" s="13">
        <v>1.8</v>
      </c>
      <c r="M84" s="54">
        <f t="shared" si="3"/>
        <v>332.09999999999997</v>
      </c>
    </row>
    <row r="85" spans="1:13" x14ac:dyDescent="0.15">
      <c r="A85" s="21">
        <f t="shared" si="7"/>
        <v>81</v>
      </c>
      <c r="B85" s="52" t="s">
        <v>34</v>
      </c>
      <c r="C85" s="48" t="s">
        <v>6</v>
      </c>
      <c r="D85" s="48" t="s">
        <v>31</v>
      </c>
      <c r="E85" s="23">
        <f t="shared" si="8"/>
        <v>11.199999999999989</v>
      </c>
      <c r="F85" s="29">
        <v>344.89999999999992</v>
      </c>
      <c r="G85" s="43"/>
      <c r="H85" s="2"/>
      <c r="I85" s="41"/>
      <c r="K85" s="29">
        <f>$J$49+163.8</f>
        <v>345.1</v>
      </c>
      <c r="L85" s="13">
        <v>1.8</v>
      </c>
      <c r="M85" s="54">
        <f t="shared" si="3"/>
        <v>343.3</v>
      </c>
    </row>
    <row r="86" spans="1:13" s="40" customFormat="1" ht="36" x14ac:dyDescent="0.15">
      <c r="A86" s="33">
        <f t="shared" si="7"/>
        <v>82</v>
      </c>
      <c r="B86" s="49" t="s">
        <v>277</v>
      </c>
      <c r="C86" s="50" t="s">
        <v>60</v>
      </c>
      <c r="D86" s="50" t="s">
        <v>8</v>
      </c>
      <c r="E86" s="36">
        <f t="shared" si="1"/>
        <v>13.399999999999977</v>
      </c>
      <c r="F86" s="37">
        <v>358.2999999999999</v>
      </c>
      <c r="G86" s="45"/>
      <c r="H86" s="46" t="s">
        <v>217</v>
      </c>
      <c r="I86" s="51"/>
      <c r="J86" s="40">
        <v>181.3</v>
      </c>
      <c r="K86" s="37">
        <f>$J$49+177.2</f>
        <v>358.5</v>
      </c>
      <c r="L86" s="13">
        <v>1.8</v>
      </c>
      <c r="M86" s="54">
        <f t="shared" si="3"/>
        <v>356.7</v>
      </c>
    </row>
    <row r="87" spans="1:13" x14ac:dyDescent="0.15">
      <c r="A87" s="21">
        <f t="shared" si="7"/>
        <v>83</v>
      </c>
      <c r="B87" s="48" t="s">
        <v>13</v>
      </c>
      <c r="C87" s="48" t="s">
        <v>20</v>
      </c>
      <c r="D87" s="48" t="s">
        <v>50</v>
      </c>
      <c r="E87" s="23">
        <f t="shared" si="1"/>
        <v>31.100000000000023</v>
      </c>
      <c r="F87" s="29">
        <v>389.39999999999992</v>
      </c>
      <c r="G87" s="43"/>
      <c r="H87" s="2" t="s">
        <v>121</v>
      </c>
      <c r="I87" s="41"/>
      <c r="K87" s="29">
        <f>$J$49+210.3-2</f>
        <v>389.6</v>
      </c>
      <c r="L87" s="13">
        <v>1.8</v>
      </c>
      <c r="M87" s="54">
        <f t="shared" si="3"/>
        <v>387.8</v>
      </c>
    </row>
    <row r="88" spans="1:13" x14ac:dyDescent="0.15">
      <c r="A88" s="21">
        <f t="shared" si="7"/>
        <v>84</v>
      </c>
      <c r="B88" s="48" t="s">
        <v>15</v>
      </c>
      <c r="C88" s="48" t="s">
        <v>5</v>
      </c>
      <c r="D88" s="53" t="s">
        <v>198</v>
      </c>
      <c r="E88" s="23">
        <f t="shared" si="1"/>
        <v>3.1000000000000227</v>
      </c>
      <c r="F88" s="29">
        <v>392.49999999999994</v>
      </c>
      <c r="G88" s="43"/>
      <c r="H88" s="2"/>
      <c r="I88" s="41"/>
      <c r="K88" s="29">
        <f>$J$49+213.4-2</f>
        <v>392.70000000000005</v>
      </c>
      <c r="L88" s="13">
        <v>1.8</v>
      </c>
      <c r="M88" s="54">
        <f t="shared" si="3"/>
        <v>390.90000000000003</v>
      </c>
    </row>
    <row r="89" spans="1:13" x14ac:dyDescent="0.15">
      <c r="A89" s="21">
        <f t="shared" si="7"/>
        <v>85</v>
      </c>
      <c r="B89" s="48" t="s">
        <v>233</v>
      </c>
      <c r="C89" s="48" t="s">
        <v>230</v>
      </c>
      <c r="D89" s="53" t="s">
        <v>237</v>
      </c>
      <c r="E89" s="23">
        <f t="shared" si="1"/>
        <v>8.8000000000000114</v>
      </c>
      <c r="F89" s="29">
        <v>401.29999999999995</v>
      </c>
      <c r="G89" s="43"/>
      <c r="H89" s="2" t="s">
        <v>235</v>
      </c>
      <c r="I89" s="41"/>
      <c r="K89" s="29"/>
      <c r="M89" s="54"/>
    </row>
    <row r="90" spans="1:13" x14ac:dyDescent="0.15">
      <c r="A90" s="21">
        <f t="shared" si="7"/>
        <v>86</v>
      </c>
      <c r="B90" s="48" t="s">
        <v>236</v>
      </c>
      <c r="C90" s="48" t="s">
        <v>229</v>
      </c>
      <c r="D90" s="53" t="s">
        <v>273</v>
      </c>
      <c r="E90" s="23">
        <f t="shared" si="1"/>
        <v>0.10000000000002274</v>
      </c>
      <c r="F90" s="29">
        <v>401.4</v>
      </c>
      <c r="G90" s="43"/>
      <c r="H90" s="2" t="s">
        <v>252</v>
      </c>
      <c r="I90" s="41"/>
      <c r="K90" s="29"/>
      <c r="M90" s="54"/>
    </row>
    <row r="91" spans="1:13" x14ac:dyDescent="0.15">
      <c r="A91" s="21">
        <f t="shared" si="7"/>
        <v>87</v>
      </c>
      <c r="B91" s="48" t="s">
        <v>35</v>
      </c>
      <c r="C91" s="48" t="s">
        <v>5</v>
      </c>
      <c r="D91" s="48" t="s">
        <v>199</v>
      </c>
      <c r="E91" s="23">
        <f t="shared" si="1"/>
        <v>14.899999999999977</v>
      </c>
      <c r="F91" s="29">
        <v>416.29999999999995</v>
      </c>
      <c r="G91" s="43"/>
      <c r="H91" s="2"/>
      <c r="I91" s="41"/>
      <c r="K91" s="29">
        <f>$J$49+232.6-2</f>
        <v>411.9</v>
      </c>
      <c r="L91" s="13">
        <v>1.8</v>
      </c>
      <c r="M91" s="54">
        <f t="shared" si="3"/>
        <v>410.09999999999997</v>
      </c>
    </row>
    <row r="92" spans="1:13" ht="27.75" customHeight="1" x14ac:dyDescent="0.15">
      <c r="A92" s="21">
        <f t="shared" si="7"/>
        <v>88</v>
      </c>
      <c r="B92" s="48" t="s">
        <v>37</v>
      </c>
      <c r="C92" s="48" t="s">
        <v>6</v>
      </c>
      <c r="D92" s="48" t="s">
        <v>38</v>
      </c>
      <c r="E92" s="23">
        <f t="shared" si="1"/>
        <v>11.5</v>
      </c>
      <c r="F92" s="29">
        <v>427.79999999999995</v>
      </c>
      <c r="G92" s="43"/>
      <c r="H92" s="2" t="s">
        <v>234</v>
      </c>
      <c r="I92" s="41"/>
      <c r="K92" s="29">
        <f>$J$49+244-2</f>
        <v>423.3</v>
      </c>
      <c r="L92" s="13">
        <v>1.8</v>
      </c>
      <c r="M92" s="54">
        <f t="shared" si="3"/>
        <v>421.5</v>
      </c>
    </row>
    <row r="93" spans="1:13" x14ac:dyDescent="0.15">
      <c r="A93" s="21">
        <f t="shared" si="7"/>
        <v>89</v>
      </c>
      <c r="B93" s="48" t="s">
        <v>39</v>
      </c>
      <c r="C93" s="48" t="s">
        <v>5</v>
      </c>
      <c r="D93" s="48" t="s">
        <v>38</v>
      </c>
      <c r="E93" s="23">
        <f t="shared" si="1"/>
        <v>2</v>
      </c>
      <c r="F93" s="29">
        <v>429.79999999999995</v>
      </c>
      <c r="G93" s="43"/>
      <c r="H93" s="2"/>
      <c r="I93" s="41"/>
      <c r="K93" s="29">
        <f>$J$49+246-2</f>
        <v>425.3</v>
      </c>
      <c r="L93" s="13">
        <v>1.8</v>
      </c>
      <c r="M93" s="54">
        <f t="shared" si="3"/>
        <v>423.5</v>
      </c>
    </row>
    <row r="94" spans="1:13" x14ac:dyDescent="0.15">
      <c r="A94" s="21">
        <f t="shared" si="7"/>
        <v>90</v>
      </c>
      <c r="B94" s="48" t="s">
        <v>59</v>
      </c>
      <c r="C94" s="48" t="s">
        <v>18</v>
      </c>
      <c r="D94" s="48" t="s">
        <v>38</v>
      </c>
      <c r="E94" s="23">
        <f t="shared" si="1"/>
        <v>1.6999999999999886</v>
      </c>
      <c r="F94" s="29">
        <v>431.49999999999994</v>
      </c>
      <c r="G94" s="43"/>
      <c r="H94" s="2" t="s">
        <v>146</v>
      </c>
      <c r="I94" s="41"/>
      <c r="K94" s="29">
        <f>$J$49+247.6-2</f>
        <v>426.9</v>
      </c>
      <c r="L94" s="13">
        <v>1.8</v>
      </c>
      <c r="M94" s="54">
        <f t="shared" si="3"/>
        <v>425.09999999999997</v>
      </c>
    </row>
    <row r="95" spans="1:13" s="40" customFormat="1" ht="24" x14ac:dyDescent="0.15">
      <c r="A95" s="33">
        <f t="shared" si="7"/>
        <v>91</v>
      </c>
      <c r="B95" s="50" t="s">
        <v>200</v>
      </c>
      <c r="C95" s="50" t="s">
        <v>60</v>
      </c>
      <c r="D95" s="50" t="s">
        <v>38</v>
      </c>
      <c r="E95" s="36">
        <f t="shared" si="1"/>
        <v>10.300000000000011</v>
      </c>
      <c r="F95" s="58">
        <v>441.79999999999995</v>
      </c>
      <c r="G95" s="45"/>
      <c r="H95" s="46" t="s">
        <v>147</v>
      </c>
      <c r="I95" s="47" t="s">
        <v>282</v>
      </c>
      <c r="J95" s="40">
        <f>440.2-4.3</f>
        <v>435.9</v>
      </c>
      <c r="K95" s="37">
        <f>$J$49+257.8-2</f>
        <v>437.1</v>
      </c>
      <c r="L95" s="13">
        <v>1.8</v>
      </c>
      <c r="M95" s="54">
        <f t="shared" si="3"/>
        <v>435.3</v>
      </c>
    </row>
    <row r="96" spans="1:13" x14ac:dyDescent="0.15">
      <c r="A96" s="21">
        <f t="shared" si="7"/>
        <v>92</v>
      </c>
      <c r="B96" s="48" t="s">
        <v>111</v>
      </c>
      <c r="C96" s="48" t="s">
        <v>20</v>
      </c>
      <c r="D96" s="48" t="s">
        <v>17</v>
      </c>
      <c r="E96" s="23">
        <f t="shared" si="1"/>
        <v>4.3999999999999773</v>
      </c>
      <c r="F96" s="29">
        <v>446.19999999999993</v>
      </c>
      <c r="G96" s="43"/>
      <c r="H96" s="2" t="s">
        <v>20</v>
      </c>
      <c r="I96" s="41"/>
    </row>
    <row r="97" spans="1:9" ht="24" x14ac:dyDescent="0.15">
      <c r="A97" s="21">
        <f t="shared" si="7"/>
        <v>93</v>
      </c>
      <c r="B97" s="48" t="s">
        <v>154</v>
      </c>
      <c r="C97" s="48" t="s">
        <v>155</v>
      </c>
      <c r="D97" s="48" t="s">
        <v>156</v>
      </c>
      <c r="E97" s="23">
        <f t="shared" si="1"/>
        <v>0.10000000000002274</v>
      </c>
      <c r="F97" s="29">
        <v>446.29999999999995</v>
      </c>
      <c r="G97" s="43"/>
      <c r="H97" s="2" t="s">
        <v>159</v>
      </c>
      <c r="I97" s="41"/>
    </row>
    <row r="98" spans="1:9" ht="24" x14ac:dyDescent="0.15">
      <c r="A98" s="21">
        <f t="shared" si="7"/>
        <v>94</v>
      </c>
      <c r="B98" s="48" t="s">
        <v>238</v>
      </c>
      <c r="C98" s="48" t="s">
        <v>6</v>
      </c>
      <c r="D98" s="48" t="s">
        <v>240</v>
      </c>
      <c r="E98" s="23">
        <f t="shared" si="1"/>
        <v>16.300000000000011</v>
      </c>
      <c r="F98" s="29">
        <v>462.59999999999997</v>
      </c>
      <c r="G98" s="43"/>
      <c r="H98" s="2" t="s">
        <v>201</v>
      </c>
      <c r="I98" s="41"/>
    </row>
    <row r="99" spans="1:9" x14ac:dyDescent="0.15">
      <c r="A99" s="21">
        <f t="shared" si="7"/>
        <v>95</v>
      </c>
      <c r="B99" s="48" t="s">
        <v>239</v>
      </c>
      <c r="C99" s="48" t="s">
        <v>229</v>
      </c>
      <c r="D99" s="48" t="s">
        <v>241</v>
      </c>
      <c r="E99" s="23">
        <f t="shared" si="1"/>
        <v>21.300000000000011</v>
      </c>
      <c r="F99" s="29">
        <v>483.9</v>
      </c>
      <c r="G99" s="43"/>
      <c r="H99" s="2"/>
      <c r="I99" s="41"/>
    </row>
    <row r="100" spans="1:9" x14ac:dyDescent="0.15">
      <c r="A100" s="21">
        <f t="shared" si="7"/>
        <v>96</v>
      </c>
      <c r="B100" s="48" t="s">
        <v>202</v>
      </c>
      <c r="C100" s="48" t="s">
        <v>203</v>
      </c>
      <c r="D100" s="48" t="s">
        <v>204</v>
      </c>
      <c r="E100" s="23">
        <f t="shared" si="1"/>
        <v>0.69999999999998863</v>
      </c>
      <c r="F100" s="29">
        <v>484.59999999999997</v>
      </c>
      <c r="G100" s="43"/>
      <c r="H100" s="2"/>
      <c r="I100" s="41"/>
    </row>
    <row r="101" spans="1:9" x14ac:dyDescent="0.15">
      <c r="A101" s="21">
        <f t="shared" si="7"/>
        <v>97</v>
      </c>
      <c r="B101" s="48" t="s">
        <v>242</v>
      </c>
      <c r="C101" s="48" t="s">
        <v>6</v>
      </c>
      <c r="D101" s="48" t="s">
        <v>117</v>
      </c>
      <c r="E101" s="23">
        <f t="shared" si="1"/>
        <v>3.1999999999999886</v>
      </c>
      <c r="F101" s="29">
        <v>487.79999999999995</v>
      </c>
      <c r="G101" s="43"/>
      <c r="H101" s="2"/>
      <c r="I101" s="41"/>
    </row>
    <row r="102" spans="1:9" x14ac:dyDescent="0.15">
      <c r="A102" s="21">
        <f t="shared" si="7"/>
        <v>98</v>
      </c>
      <c r="B102" s="48" t="s">
        <v>243</v>
      </c>
      <c r="C102" s="48" t="s">
        <v>5</v>
      </c>
      <c r="D102" s="48" t="s">
        <v>112</v>
      </c>
      <c r="E102" s="23">
        <f t="shared" si="1"/>
        <v>6</v>
      </c>
      <c r="F102" s="29">
        <v>493.79999999999995</v>
      </c>
      <c r="G102" s="43"/>
      <c r="H102" s="2"/>
      <c r="I102" s="41"/>
    </row>
    <row r="103" spans="1:9" x14ac:dyDescent="0.15">
      <c r="A103" s="21">
        <f t="shared" si="7"/>
        <v>99</v>
      </c>
      <c r="B103" s="48" t="s">
        <v>245</v>
      </c>
      <c r="C103" s="48" t="s">
        <v>6</v>
      </c>
      <c r="D103" s="48" t="s">
        <v>113</v>
      </c>
      <c r="E103" s="23">
        <f t="shared" ref="E103:E120" si="9">F103-F102</f>
        <v>1.6000000000000227</v>
      </c>
      <c r="F103" s="29">
        <v>495.4</v>
      </c>
      <c r="G103" s="43"/>
      <c r="H103" s="89" t="s">
        <v>157</v>
      </c>
      <c r="I103" s="41"/>
    </row>
    <row r="104" spans="1:9" x14ac:dyDescent="0.15">
      <c r="A104" s="59">
        <f t="shared" si="7"/>
        <v>100</v>
      </c>
      <c r="B104" s="48" t="s">
        <v>62</v>
      </c>
      <c r="C104" s="48" t="s">
        <v>6</v>
      </c>
      <c r="D104" s="48" t="s">
        <v>114</v>
      </c>
      <c r="E104" s="23">
        <f t="shared" si="9"/>
        <v>6.8000000000000114</v>
      </c>
      <c r="F104" s="29">
        <v>502.2</v>
      </c>
      <c r="G104" s="43"/>
      <c r="H104" s="2"/>
      <c r="I104" s="41"/>
    </row>
    <row r="105" spans="1:9" x14ac:dyDescent="0.15">
      <c r="A105" s="21">
        <f t="shared" si="7"/>
        <v>101</v>
      </c>
      <c r="B105" s="48" t="s">
        <v>62</v>
      </c>
      <c r="C105" s="48" t="s">
        <v>6</v>
      </c>
      <c r="D105" s="48" t="s">
        <v>115</v>
      </c>
      <c r="E105" s="23">
        <f t="shared" si="9"/>
        <v>4.6999999999999886</v>
      </c>
      <c r="F105" s="29">
        <v>506.9</v>
      </c>
      <c r="G105" s="43"/>
      <c r="H105" s="2"/>
      <c r="I105" s="41"/>
    </row>
    <row r="106" spans="1:9" s="40" customFormat="1" ht="36" x14ac:dyDescent="0.15">
      <c r="A106" s="85">
        <f t="shared" si="7"/>
        <v>102</v>
      </c>
      <c r="B106" s="49" t="s">
        <v>278</v>
      </c>
      <c r="C106" s="50" t="s">
        <v>60</v>
      </c>
      <c r="D106" s="86" t="s">
        <v>115</v>
      </c>
      <c r="E106" s="36">
        <f t="shared" si="9"/>
        <v>1.3999999999999773</v>
      </c>
      <c r="F106" s="37">
        <v>508.29999999999995</v>
      </c>
      <c r="G106" s="45"/>
      <c r="H106" s="46" t="s">
        <v>244</v>
      </c>
      <c r="I106" s="51"/>
    </row>
    <row r="107" spans="1:9" s="40" customFormat="1" x14ac:dyDescent="0.15">
      <c r="A107" s="59">
        <f t="shared" si="7"/>
        <v>103</v>
      </c>
      <c r="B107" s="61" t="s">
        <v>246</v>
      </c>
      <c r="C107" s="60" t="s">
        <v>230</v>
      </c>
      <c r="D107" s="60" t="s">
        <v>247</v>
      </c>
      <c r="E107" s="23">
        <f t="shared" si="9"/>
        <v>0.39999999999997726</v>
      </c>
      <c r="F107" s="62">
        <v>508.69999999999993</v>
      </c>
      <c r="G107" s="63"/>
      <c r="H107" s="64" t="s">
        <v>248</v>
      </c>
      <c r="I107" s="65"/>
    </row>
    <row r="108" spans="1:9" x14ac:dyDescent="0.15">
      <c r="A108" s="59">
        <f t="shared" si="7"/>
        <v>104</v>
      </c>
      <c r="B108" s="48" t="s">
        <v>62</v>
      </c>
      <c r="C108" s="48" t="s">
        <v>211</v>
      </c>
      <c r="D108" s="48" t="s">
        <v>212</v>
      </c>
      <c r="E108" s="23">
        <f t="shared" si="9"/>
        <v>4.7000000000000455</v>
      </c>
      <c r="F108" s="29">
        <v>513.4</v>
      </c>
      <c r="G108" s="43"/>
      <c r="H108" s="2"/>
      <c r="I108" s="41"/>
    </row>
    <row r="109" spans="1:9" x14ac:dyDescent="0.15">
      <c r="A109" s="59">
        <f t="shared" si="7"/>
        <v>105</v>
      </c>
      <c r="B109" s="48" t="s">
        <v>62</v>
      </c>
      <c r="C109" s="48" t="s">
        <v>214</v>
      </c>
      <c r="D109" s="48" t="s">
        <v>213</v>
      </c>
      <c r="E109" s="23">
        <f t="shared" si="9"/>
        <v>0.60000000000002274</v>
      </c>
      <c r="F109" s="29">
        <v>514</v>
      </c>
      <c r="G109" s="43"/>
      <c r="H109" s="2"/>
      <c r="I109" s="41"/>
    </row>
    <row r="110" spans="1:9" x14ac:dyDescent="0.15">
      <c r="A110" s="21">
        <f t="shared" si="7"/>
        <v>106</v>
      </c>
      <c r="B110" s="48" t="s">
        <v>62</v>
      </c>
      <c r="C110" s="48" t="s">
        <v>5</v>
      </c>
      <c r="D110" s="48" t="s">
        <v>215</v>
      </c>
      <c r="E110" s="23">
        <f t="shared" si="9"/>
        <v>7</v>
      </c>
      <c r="F110" s="29">
        <v>521</v>
      </c>
      <c r="G110" s="43"/>
      <c r="H110" s="2"/>
      <c r="I110" s="41"/>
    </row>
    <row r="111" spans="1:9" s="40" customFormat="1" ht="29.25" customHeight="1" x14ac:dyDescent="0.15">
      <c r="A111" s="33">
        <f t="shared" si="7"/>
        <v>107</v>
      </c>
      <c r="B111" s="50" t="s">
        <v>272</v>
      </c>
      <c r="C111" s="50" t="s">
        <v>60</v>
      </c>
      <c r="D111" s="50" t="s">
        <v>117</v>
      </c>
      <c r="E111" s="36">
        <f t="shared" si="9"/>
        <v>5.7000000000000455</v>
      </c>
      <c r="F111" s="37">
        <v>526.70000000000005</v>
      </c>
      <c r="G111" s="45"/>
      <c r="H111" s="46" t="s">
        <v>147</v>
      </c>
      <c r="I111" s="47" t="s">
        <v>283</v>
      </c>
    </row>
    <row r="112" spans="1:9" ht="25.5" customHeight="1" x14ac:dyDescent="0.15">
      <c r="A112" s="21">
        <f t="shared" si="7"/>
        <v>108</v>
      </c>
      <c r="B112" s="48" t="s">
        <v>116</v>
      </c>
      <c r="C112" s="48" t="s">
        <v>20</v>
      </c>
      <c r="D112" s="48" t="s">
        <v>118</v>
      </c>
      <c r="E112" s="23">
        <f t="shared" si="9"/>
        <v>3.7000000000000455</v>
      </c>
      <c r="F112" s="29">
        <v>530.40000000000009</v>
      </c>
      <c r="G112" s="43"/>
      <c r="H112" s="2" t="s">
        <v>205</v>
      </c>
      <c r="I112" s="41"/>
    </row>
    <row r="113" spans="1:9" x14ac:dyDescent="0.15">
      <c r="A113" s="21">
        <f t="shared" si="7"/>
        <v>109</v>
      </c>
      <c r="B113" s="48" t="s">
        <v>122</v>
      </c>
      <c r="C113" s="48" t="s">
        <v>20</v>
      </c>
      <c r="D113" s="48" t="s">
        <v>207</v>
      </c>
      <c r="E113" s="23">
        <f t="shared" si="9"/>
        <v>8.2999999999999545</v>
      </c>
      <c r="F113" s="29">
        <v>538.70000000000005</v>
      </c>
      <c r="G113" s="43"/>
      <c r="H113" s="2" t="s">
        <v>148</v>
      </c>
      <c r="I113" s="41"/>
    </row>
    <row r="114" spans="1:9" x14ac:dyDescent="0.15">
      <c r="A114" s="21">
        <f t="shared" si="7"/>
        <v>110</v>
      </c>
      <c r="B114" s="48" t="s">
        <v>30</v>
      </c>
      <c r="C114" s="48" t="s">
        <v>206</v>
      </c>
      <c r="D114" s="48" t="s">
        <v>208</v>
      </c>
      <c r="E114" s="23">
        <f t="shared" si="9"/>
        <v>5.1000000000000227</v>
      </c>
      <c r="F114" s="29">
        <v>543.80000000000007</v>
      </c>
      <c r="G114" s="43"/>
      <c r="H114" s="2"/>
      <c r="I114" s="41"/>
    </row>
    <row r="115" spans="1:9" x14ac:dyDescent="0.15">
      <c r="A115" s="21">
        <f t="shared" si="7"/>
        <v>111</v>
      </c>
      <c r="B115" s="48" t="s">
        <v>11</v>
      </c>
      <c r="C115" s="48" t="s">
        <v>20</v>
      </c>
      <c r="D115" s="48" t="s">
        <v>51</v>
      </c>
      <c r="E115" s="23">
        <f t="shared" si="9"/>
        <v>1.7000000000000455</v>
      </c>
      <c r="F115" s="29">
        <v>545.50000000000011</v>
      </c>
      <c r="G115" s="43"/>
      <c r="H115" s="2" t="s">
        <v>149</v>
      </c>
      <c r="I115" s="41"/>
    </row>
    <row r="116" spans="1:9" x14ac:dyDescent="0.15">
      <c r="A116" s="21">
        <f t="shared" si="7"/>
        <v>112</v>
      </c>
      <c r="B116" s="48" t="s">
        <v>57</v>
      </c>
      <c r="C116" s="48" t="s">
        <v>6</v>
      </c>
      <c r="D116" s="48" t="s">
        <v>40</v>
      </c>
      <c r="E116" s="23">
        <f t="shared" si="9"/>
        <v>8.1000000000000227</v>
      </c>
      <c r="F116" s="29">
        <v>553.60000000000014</v>
      </c>
      <c r="G116" s="43"/>
      <c r="H116" s="2"/>
      <c r="I116" s="41"/>
    </row>
    <row r="117" spans="1:9" x14ac:dyDescent="0.15">
      <c r="A117" s="21">
        <f t="shared" si="7"/>
        <v>113</v>
      </c>
      <c r="B117" s="48" t="s">
        <v>122</v>
      </c>
      <c r="C117" s="48" t="s">
        <v>5</v>
      </c>
      <c r="D117" s="48" t="s">
        <v>41</v>
      </c>
      <c r="E117" s="23">
        <f t="shared" si="9"/>
        <v>0.79999999999995453</v>
      </c>
      <c r="F117" s="29">
        <v>554.40000000000009</v>
      </c>
      <c r="G117" s="43"/>
      <c r="H117" s="2" t="s">
        <v>150</v>
      </c>
      <c r="I117" s="41"/>
    </row>
    <row r="118" spans="1:9" x14ac:dyDescent="0.15">
      <c r="A118" s="21">
        <f t="shared" si="7"/>
        <v>114</v>
      </c>
      <c r="B118" s="48" t="s">
        <v>42</v>
      </c>
      <c r="C118" s="48" t="s">
        <v>6</v>
      </c>
      <c r="D118" s="48" t="s">
        <v>55</v>
      </c>
      <c r="E118" s="23">
        <f t="shared" si="9"/>
        <v>9.1000000000000227</v>
      </c>
      <c r="F118" s="29">
        <v>563.50000000000011</v>
      </c>
      <c r="G118" s="43" t="s">
        <v>209</v>
      </c>
      <c r="H118" s="2"/>
      <c r="I118" s="41"/>
    </row>
    <row r="119" spans="1:9" x14ac:dyDescent="0.15">
      <c r="A119" s="21">
        <f t="shared" si="7"/>
        <v>115</v>
      </c>
      <c r="B119" s="48" t="s">
        <v>43</v>
      </c>
      <c r="C119" s="48" t="s">
        <v>6</v>
      </c>
      <c r="D119" s="48" t="s">
        <v>44</v>
      </c>
      <c r="E119" s="23">
        <f t="shared" si="9"/>
        <v>2.2999999999999545</v>
      </c>
      <c r="F119" s="29">
        <v>565.80000000000007</v>
      </c>
      <c r="G119" s="43"/>
      <c r="H119" s="2" t="s">
        <v>151</v>
      </c>
      <c r="I119" s="41"/>
    </row>
    <row r="120" spans="1:9" x14ac:dyDescent="0.15">
      <c r="A120" s="21">
        <f t="shared" si="7"/>
        <v>116</v>
      </c>
      <c r="B120" s="48" t="s">
        <v>210</v>
      </c>
      <c r="C120" s="48" t="s">
        <v>5</v>
      </c>
      <c r="D120" s="48" t="s">
        <v>45</v>
      </c>
      <c r="E120" s="23">
        <f t="shared" si="9"/>
        <v>3.7999999999999545</v>
      </c>
      <c r="F120" s="29">
        <v>569.6</v>
      </c>
      <c r="G120" s="43"/>
      <c r="H120" s="2"/>
      <c r="I120" s="41"/>
    </row>
    <row r="121" spans="1:9" x14ac:dyDescent="0.15">
      <c r="A121" s="21">
        <f t="shared" si="7"/>
        <v>117</v>
      </c>
      <c r="B121" s="48" t="s">
        <v>46</v>
      </c>
      <c r="C121" s="48" t="s">
        <v>6</v>
      </c>
      <c r="D121" s="48" t="s">
        <v>45</v>
      </c>
      <c r="E121" s="23">
        <f t="shared" ref="E121:E136" si="10">F121-F120</f>
        <v>2.7000000000000455</v>
      </c>
      <c r="F121" s="29">
        <v>572.30000000000007</v>
      </c>
      <c r="G121" s="43"/>
      <c r="H121" s="2" t="s">
        <v>158</v>
      </c>
      <c r="I121" s="41"/>
    </row>
    <row r="122" spans="1:9" x14ac:dyDescent="0.15">
      <c r="A122" s="21">
        <f t="shared" si="7"/>
        <v>118</v>
      </c>
      <c r="B122" s="48" t="s">
        <v>52</v>
      </c>
      <c r="C122" s="48" t="s">
        <v>6</v>
      </c>
      <c r="D122" s="48" t="s">
        <v>8</v>
      </c>
      <c r="E122" s="23">
        <f t="shared" si="10"/>
        <v>6.3999999999999773</v>
      </c>
      <c r="F122" s="29">
        <v>578.70000000000005</v>
      </c>
      <c r="G122" s="43"/>
      <c r="H122" s="2"/>
      <c r="I122" s="41"/>
    </row>
    <row r="123" spans="1:9" x14ac:dyDescent="0.15">
      <c r="A123" s="21">
        <f t="shared" si="7"/>
        <v>119</v>
      </c>
      <c r="B123" s="48" t="s">
        <v>53</v>
      </c>
      <c r="C123" s="48" t="s">
        <v>6</v>
      </c>
      <c r="D123" s="48" t="s">
        <v>54</v>
      </c>
      <c r="E123" s="23">
        <f t="shared" si="10"/>
        <v>0.79999999999995453</v>
      </c>
      <c r="F123" s="29">
        <v>579.5</v>
      </c>
      <c r="G123" s="43"/>
      <c r="H123" s="2"/>
      <c r="I123" s="41"/>
    </row>
    <row r="124" spans="1:9" x14ac:dyDescent="0.15">
      <c r="A124" s="21">
        <f t="shared" si="7"/>
        <v>120</v>
      </c>
      <c r="B124" s="48" t="s">
        <v>56</v>
      </c>
      <c r="C124" s="48" t="s">
        <v>5</v>
      </c>
      <c r="D124" s="48" t="s">
        <v>47</v>
      </c>
      <c r="E124" s="23">
        <f t="shared" si="10"/>
        <v>0.70000000000004547</v>
      </c>
      <c r="F124" s="29">
        <v>580.20000000000005</v>
      </c>
      <c r="G124" s="43"/>
      <c r="H124" s="2" t="s">
        <v>152</v>
      </c>
      <c r="I124" s="41"/>
    </row>
    <row r="125" spans="1:9" ht="30.75" customHeight="1" x14ac:dyDescent="0.15">
      <c r="A125" s="21">
        <f t="shared" si="7"/>
        <v>121</v>
      </c>
      <c r="B125" s="48" t="s">
        <v>132</v>
      </c>
      <c r="C125" s="48" t="s">
        <v>20</v>
      </c>
      <c r="D125" s="48" t="s">
        <v>133</v>
      </c>
      <c r="E125" s="23">
        <f t="shared" si="10"/>
        <v>5.2000000000000455</v>
      </c>
      <c r="F125" s="29">
        <v>585.40000000000009</v>
      </c>
      <c r="G125" s="43"/>
      <c r="H125" s="2" t="s">
        <v>161</v>
      </c>
      <c r="I125" s="41"/>
    </row>
    <row r="126" spans="1:9" x14ac:dyDescent="0.15">
      <c r="A126" s="21">
        <f t="shared" si="7"/>
        <v>122</v>
      </c>
      <c r="B126" s="4" t="s">
        <v>193</v>
      </c>
      <c r="C126" s="4" t="s">
        <v>6</v>
      </c>
      <c r="D126" s="4" t="s">
        <v>17</v>
      </c>
      <c r="E126" s="23">
        <f t="shared" si="10"/>
        <v>5.2000000000000455</v>
      </c>
      <c r="F126" s="29">
        <v>590.60000000000014</v>
      </c>
      <c r="G126" s="43"/>
      <c r="H126" s="2" t="s">
        <v>153</v>
      </c>
      <c r="I126" s="41"/>
    </row>
    <row r="127" spans="1:9" ht="21" customHeight="1" x14ac:dyDescent="0.15">
      <c r="A127" s="21">
        <f t="shared" si="7"/>
        <v>123</v>
      </c>
      <c r="B127" s="4" t="s">
        <v>122</v>
      </c>
      <c r="C127" s="4" t="s">
        <v>5</v>
      </c>
      <c r="D127" s="4" t="s">
        <v>218</v>
      </c>
      <c r="E127" s="23">
        <f t="shared" si="10"/>
        <v>10</v>
      </c>
      <c r="F127" s="29">
        <v>600.60000000000014</v>
      </c>
      <c r="G127" s="43"/>
      <c r="H127" s="2" t="s">
        <v>222</v>
      </c>
      <c r="I127" s="41"/>
    </row>
    <row r="128" spans="1:9" x14ac:dyDescent="0.15">
      <c r="A128" s="21">
        <f t="shared" si="7"/>
        <v>124</v>
      </c>
      <c r="B128" s="4" t="s">
        <v>122</v>
      </c>
      <c r="C128" s="4" t="s">
        <v>5</v>
      </c>
      <c r="D128" s="4" t="s">
        <v>218</v>
      </c>
      <c r="E128" s="23">
        <f t="shared" si="10"/>
        <v>2.1000000000000227</v>
      </c>
      <c r="F128" s="29">
        <v>602.70000000000016</v>
      </c>
      <c r="G128" s="43"/>
      <c r="H128" s="2"/>
      <c r="I128" s="41"/>
    </row>
    <row r="129" spans="1:9" s="40" customFormat="1" ht="33" x14ac:dyDescent="0.15">
      <c r="A129" s="66">
        <f t="shared" si="7"/>
        <v>125</v>
      </c>
      <c r="B129" s="5" t="s">
        <v>279</v>
      </c>
      <c r="C129" s="6" t="s">
        <v>7</v>
      </c>
      <c r="D129" s="6" t="s">
        <v>218</v>
      </c>
      <c r="E129" s="36">
        <f t="shared" si="10"/>
        <v>0.39999999999997726</v>
      </c>
      <c r="F129" s="37">
        <v>603.10000000000014</v>
      </c>
      <c r="G129" s="45"/>
      <c r="H129" s="46" t="s">
        <v>220</v>
      </c>
      <c r="I129" s="47" t="s">
        <v>284</v>
      </c>
    </row>
    <row r="130" spans="1:9" x14ac:dyDescent="0.15">
      <c r="A130" s="21">
        <f t="shared" si="7"/>
        <v>126</v>
      </c>
      <c r="B130" s="4" t="s">
        <v>219</v>
      </c>
      <c r="C130" s="4" t="s">
        <v>5</v>
      </c>
      <c r="D130" s="4" t="s">
        <v>17</v>
      </c>
      <c r="E130" s="23">
        <f t="shared" si="10"/>
        <v>1</v>
      </c>
      <c r="F130" s="29">
        <v>604.10000000000014</v>
      </c>
      <c r="G130" s="43"/>
      <c r="H130" s="2"/>
      <c r="I130" s="41"/>
    </row>
    <row r="131" spans="1:9" x14ac:dyDescent="0.15">
      <c r="A131" s="21">
        <f t="shared" si="7"/>
        <v>127</v>
      </c>
      <c r="B131" s="4" t="s">
        <v>123</v>
      </c>
      <c r="C131" s="4" t="s">
        <v>5</v>
      </c>
      <c r="D131" s="4" t="s">
        <v>124</v>
      </c>
      <c r="E131" s="23">
        <f t="shared" si="10"/>
        <v>1</v>
      </c>
      <c r="F131" s="29">
        <v>605.10000000000014</v>
      </c>
      <c r="G131" s="43"/>
      <c r="H131" s="2" t="s">
        <v>221</v>
      </c>
      <c r="I131" s="41"/>
    </row>
    <row r="132" spans="1:9" x14ac:dyDescent="0.15">
      <c r="A132" s="21">
        <f t="shared" si="7"/>
        <v>128</v>
      </c>
      <c r="B132" s="4" t="s">
        <v>125</v>
      </c>
      <c r="C132" s="4" t="s">
        <v>7</v>
      </c>
      <c r="D132" s="4" t="s">
        <v>126</v>
      </c>
      <c r="E132" s="23">
        <f t="shared" si="10"/>
        <v>4.7999999999999545</v>
      </c>
      <c r="F132" s="29">
        <v>609.90000000000009</v>
      </c>
      <c r="G132" s="43"/>
      <c r="H132" s="2"/>
      <c r="I132" s="41"/>
    </row>
    <row r="133" spans="1:9" x14ac:dyDescent="0.15">
      <c r="A133" s="21">
        <f t="shared" si="7"/>
        <v>129</v>
      </c>
      <c r="B133" s="7" t="s">
        <v>127</v>
      </c>
      <c r="C133" s="4" t="s">
        <v>6</v>
      </c>
      <c r="D133" s="4" t="s">
        <v>8</v>
      </c>
      <c r="E133" s="23">
        <f t="shared" si="10"/>
        <v>3.2999999999999545</v>
      </c>
      <c r="F133" s="29">
        <v>613.20000000000005</v>
      </c>
      <c r="G133" s="43"/>
      <c r="H133" s="2"/>
      <c r="I133" s="41"/>
    </row>
    <row r="134" spans="1:9" x14ac:dyDescent="0.15">
      <c r="A134" s="21">
        <f t="shared" si="7"/>
        <v>130</v>
      </c>
      <c r="B134" s="7" t="s">
        <v>61</v>
      </c>
      <c r="C134" s="4" t="s">
        <v>20</v>
      </c>
      <c r="D134" s="4" t="s">
        <v>8</v>
      </c>
      <c r="E134" s="23">
        <f t="shared" si="10"/>
        <v>0.39999999999997726</v>
      </c>
      <c r="F134" s="29">
        <v>613.6</v>
      </c>
      <c r="G134" s="43"/>
      <c r="H134" s="2"/>
      <c r="I134" s="41"/>
    </row>
    <row r="135" spans="1:9" x14ac:dyDescent="0.15">
      <c r="A135" s="21">
        <f t="shared" si="7"/>
        <v>131</v>
      </c>
      <c r="B135" s="4" t="s">
        <v>128</v>
      </c>
      <c r="C135" s="4" t="s">
        <v>10</v>
      </c>
      <c r="D135" s="4" t="s">
        <v>129</v>
      </c>
      <c r="E135" s="23">
        <f t="shared" si="10"/>
        <v>0.60000000000002274</v>
      </c>
      <c r="F135" s="29">
        <v>614.20000000000005</v>
      </c>
      <c r="G135" s="43"/>
      <c r="H135" s="2"/>
      <c r="I135" s="41"/>
    </row>
    <row r="136" spans="1:9" x14ac:dyDescent="0.15">
      <c r="A136" s="21">
        <f t="shared" si="7"/>
        <v>132</v>
      </c>
      <c r="B136" s="4" t="s">
        <v>130</v>
      </c>
      <c r="C136" s="4" t="s">
        <v>6</v>
      </c>
      <c r="D136" s="4" t="s">
        <v>129</v>
      </c>
      <c r="E136" s="23">
        <f t="shared" si="10"/>
        <v>1.1000000000000227</v>
      </c>
      <c r="F136" s="29">
        <v>615.30000000000007</v>
      </c>
      <c r="G136" s="43"/>
      <c r="H136" s="44"/>
      <c r="I136" s="41"/>
    </row>
    <row r="137" spans="1:9" s="40" customFormat="1" ht="33.75" thickBot="1" x14ac:dyDescent="0.2">
      <c r="A137" s="67">
        <f t="shared" si="7"/>
        <v>133</v>
      </c>
      <c r="B137" s="68" t="s">
        <v>131</v>
      </c>
      <c r="C137" s="69"/>
      <c r="D137" s="69"/>
      <c r="E137" s="84">
        <f>F137-F136</f>
        <v>1.1000000000000227</v>
      </c>
      <c r="F137" s="70">
        <v>616.40000000000009</v>
      </c>
      <c r="G137" s="71"/>
      <c r="H137" s="72" t="s">
        <v>223</v>
      </c>
      <c r="I137" s="73" t="s">
        <v>226</v>
      </c>
    </row>
    <row r="138" spans="1:9" ht="20.25" thickTop="1" x14ac:dyDescent="0.15">
      <c r="H138" s="74"/>
    </row>
    <row r="139" spans="1:9" s="79" customFormat="1" ht="27" x14ac:dyDescent="0.15">
      <c r="A139" s="76" t="s">
        <v>256</v>
      </c>
      <c r="B139" s="76"/>
      <c r="C139" s="76"/>
      <c r="D139" s="77" t="s">
        <v>253</v>
      </c>
      <c r="E139" s="8"/>
      <c r="F139" s="76"/>
      <c r="G139" s="78"/>
      <c r="H139" s="78"/>
    </row>
    <row r="140" spans="1:9" s="79" customFormat="1" ht="13.5" x14ac:dyDescent="0.15">
      <c r="A140" s="76" t="s">
        <v>254</v>
      </c>
      <c r="B140" s="76"/>
      <c r="C140" s="76"/>
      <c r="D140" s="76"/>
      <c r="E140" s="8"/>
      <c r="F140" s="76"/>
      <c r="G140" s="76"/>
      <c r="H140" s="76"/>
    </row>
    <row r="141" spans="1:9" s="79" customFormat="1" ht="13.5" x14ac:dyDescent="0.15">
      <c r="A141" s="76" t="s">
        <v>255</v>
      </c>
      <c r="B141" s="76"/>
      <c r="C141" s="76"/>
      <c r="D141" s="76"/>
      <c r="E141" s="8"/>
      <c r="F141" s="76"/>
      <c r="G141" s="76"/>
      <c r="H141" s="76"/>
    </row>
    <row r="142" spans="1:9" ht="16.5" x14ac:dyDescent="0.15">
      <c r="A142" s="80"/>
      <c r="B142" s="80"/>
      <c r="C142" s="80"/>
      <c r="D142" s="13"/>
      <c r="E142" s="81"/>
      <c r="F142" s="81"/>
    </row>
    <row r="143" spans="1:9" ht="16.5" x14ac:dyDescent="0.15">
      <c r="A143" s="80"/>
      <c r="B143" s="80"/>
      <c r="C143" s="80"/>
      <c r="D143" s="80"/>
      <c r="E143" s="81"/>
      <c r="F143" s="81"/>
    </row>
    <row r="144" spans="1:9" ht="16.5" x14ac:dyDescent="0.15">
      <c r="A144" s="80"/>
      <c r="B144" s="80"/>
      <c r="C144" s="80"/>
      <c r="D144" s="13"/>
      <c r="E144" s="81"/>
      <c r="F144" s="81"/>
    </row>
    <row r="145" spans="1:6" ht="16.5" x14ac:dyDescent="0.15">
      <c r="A145" s="80"/>
      <c r="B145" s="80"/>
      <c r="C145" s="80"/>
      <c r="D145" s="80"/>
      <c r="E145" s="81"/>
      <c r="F145" s="81"/>
    </row>
    <row r="146" spans="1:6" ht="16.5" x14ac:dyDescent="0.15">
      <c r="A146" s="80"/>
      <c r="B146" s="80"/>
      <c r="C146" s="80"/>
      <c r="D146" s="13"/>
      <c r="E146" s="81"/>
      <c r="F146" s="81"/>
    </row>
    <row r="147" spans="1:6" ht="16.5" x14ac:dyDescent="0.15">
      <c r="A147" s="80"/>
      <c r="B147" s="80"/>
      <c r="C147" s="80"/>
      <c r="D147" s="80"/>
      <c r="E147" s="81"/>
      <c r="F147" s="81"/>
    </row>
    <row r="148" spans="1:6" ht="16.5" x14ac:dyDescent="0.15">
      <c r="A148" s="80"/>
      <c r="B148" s="80"/>
      <c r="C148" s="80"/>
      <c r="D148" s="13"/>
      <c r="E148" s="81"/>
      <c r="F148" s="81"/>
    </row>
    <row r="152" spans="1:6" ht="18" x14ac:dyDescent="0.15">
      <c r="A152" s="82"/>
    </row>
    <row r="156" spans="1:6" x14ac:dyDescent="0.15">
      <c r="B156" s="10" t="s">
        <v>257</v>
      </c>
      <c r="D156" s="10" t="s">
        <v>260</v>
      </c>
    </row>
    <row r="157" spans="1:6" x14ac:dyDescent="0.15">
      <c r="B157" s="10" t="s">
        <v>258</v>
      </c>
      <c r="D157" s="10" t="s">
        <v>259</v>
      </c>
    </row>
    <row r="158" spans="1:6" ht="18" x14ac:dyDescent="0.15">
      <c r="A158" s="82"/>
    </row>
    <row r="159" spans="1:6" x14ac:dyDescent="0.15">
      <c r="D159" s="82"/>
    </row>
    <row r="161" spans="1:9" s="83" customFormat="1" ht="18" x14ac:dyDescent="0.15">
      <c r="A161" s="80"/>
      <c r="B161" s="10"/>
      <c r="C161" s="10"/>
      <c r="D161" s="80"/>
      <c r="E161" s="11"/>
      <c r="F161" s="12"/>
      <c r="G161" s="13"/>
      <c r="H161" s="15"/>
      <c r="I161" s="75"/>
    </row>
    <row r="163" spans="1:9" s="83" customFormat="1" ht="18" x14ac:dyDescent="0.15">
      <c r="A163" s="80"/>
      <c r="B163" s="10"/>
      <c r="C163" s="10"/>
      <c r="D163" s="80"/>
      <c r="E163" s="11"/>
      <c r="F163" s="12"/>
      <c r="G163" s="13"/>
      <c r="H163" s="15"/>
      <c r="I163" s="75"/>
    </row>
    <row r="171" spans="1:9" x14ac:dyDescent="0.15">
      <c r="B171" s="10" t="s">
        <v>261</v>
      </c>
      <c r="D171" s="10" t="s">
        <v>263</v>
      </c>
    </row>
    <row r="172" spans="1:9" x14ac:dyDescent="0.15">
      <c r="B172" s="10" t="s">
        <v>262</v>
      </c>
      <c r="D172" s="10" t="s">
        <v>264</v>
      </c>
    </row>
    <row r="173" spans="1:9" x14ac:dyDescent="0.15">
      <c r="D173" s="82"/>
    </row>
    <row r="174" spans="1:9" ht="18" x14ac:dyDescent="0.15">
      <c r="A174" s="82"/>
    </row>
    <row r="185" spans="1:4" x14ac:dyDescent="0.15">
      <c r="B185" s="10" t="s">
        <v>266</v>
      </c>
      <c r="D185" s="10" t="s">
        <v>267</v>
      </c>
    </row>
    <row r="186" spans="1:4" x14ac:dyDescent="0.15">
      <c r="B186" s="10" t="s">
        <v>265</v>
      </c>
      <c r="D186" s="10" t="s">
        <v>268</v>
      </c>
    </row>
    <row r="188" spans="1:4" ht="18" x14ac:dyDescent="0.15">
      <c r="A188" s="82"/>
    </row>
    <row r="196" spans="1:9" s="83" customFormat="1" ht="18" x14ac:dyDescent="0.15">
      <c r="A196" s="80"/>
      <c r="B196" s="10"/>
      <c r="C196" s="10"/>
      <c r="D196" s="80"/>
      <c r="E196" s="11"/>
      <c r="F196" s="12"/>
      <c r="G196" s="13"/>
      <c r="H196" s="15"/>
      <c r="I196" s="75"/>
    </row>
    <row r="199" spans="1:9" x14ac:dyDescent="0.15">
      <c r="B199" s="10" t="s">
        <v>280</v>
      </c>
    </row>
    <row r="200" spans="1:9" ht="18" x14ac:dyDescent="0.15">
      <c r="A200" s="82"/>
      <c r="B200" s="10" t="s">
        <v>269</v>
      </c>
    </row>
  </sheetData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48" orientation="portrait" horizontalDpi="4294967293" verticalDpi="4294967293" r:id="rId1"/>
  <headerFooter alignWithMargins="0"/>
  <rowBreaks count="3" manualBreakCount="3">
    <brk id="75" max="8" man="1"/>
    <brk id="137" max="8" man="1"/>
    <brk id="22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2019-09-12T11:40:00Z</cp:lastPrinted>
  <dcterms:created xsi:type="dcterms:W3CDTF">2011-02-06T12:06:47Z</dcterms:created>
  <dcterms:modified xsi:type="dcterms:W3CDTF">2019-09-12T11:51:09Z</dcterms:modified>
</cp:coreProperties>
</file>