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defaultThemeVersion="166925"/>
  <xr:revisionPtr revIDLastSave="0" documentId="10_ncr:100000_{A451933B-7640-4598-B1CA-9EFFC8DA1A28}" xr6:coauthVersionLast="31" xr6:coauthVersionMax="31" xr10:uidLastSave="{00000000-0000-0000-0000-000000000000}"/>
  <bookViews>
    <workbookView xWindow="0" yWindow="0" windowWidth="24000" windowHeight="8910" xr2:uid="{D7298563-55F5-4C6A-9B39-D1258B70C652}"/>
  </bookViews>
  <sheets>
    <sheet name="104国東600" sheetId="1" r:id="rId1"/>
  </sheets>
  <definedNames>
    <definedName name="_xlnm.Print_Area" localSheetId="0">'104国東600'!$A$1:$I$201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8" i="1" l="1"/>
  <c r="A116" i="1"/>
  <c r="A117" i="1"/>
  <c r="E118" i="1"/>
  <c r="E117" i="1"/>
  <c r="E58" i="1"/>
  <c r="E59" i="1"/>
  <c r="F20" i="1"/>
  <c r="E136" i="1" l="1"/>
  <c r="E135" i="1"/>
  <c r="E134" i="1"/>
  <c r="E133" i="1"/>
  <c r="E132" i="1"/>
  <c r="E131" i="1"/>
  <c r="E130" i="1"/>
  <c r="E129" i="1"/>
  <c r="E128" i="1"/>
  <c r="E127" i="1"/>
  <c r="E126" i="1"/>
  <c r="E125" i="1"/>
  <c r="E124" i="1"/>
  <c r="E123" i="1"/>
  <c r="E122" i="1"/>
  <c r="E121" i="1"/>
  <c r="E120" i="1"/>
  <c r="E119"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7" i="1"/>
  <c r="E56" i="1"/>
  <c r="E55" i="1"/>
  <c r="E54" i="1"/>
  <c r="E53" i="1"/>
  <c r="E52" i="1"/>
  <c r="E51" i="1"/>
  <c r="E50" i="1"/>
  <c r="E49" i="1"/>
  <c r="E48" i="1"/>
  <c r="E47" i="1"/>
  <c r="E46" i="1"/>
  <c r="E45" i="1"/>
  <c r="E44" i="1"/>
  <c r="E43" i="1"/>
  <c r="E42" i="1"/>
  <c r="E41" i="1"/>
  <c r="E40" i="1"/>
  <c r="F38" i="1"/>
  <c r="F37" i="1"/>
  <c r="F36" i="1"/>
  <c r="E36" i="1"/>
  <c r="F35" i="1"/>
  <c r="F34" i="1"/>
  <c r="F33" i="1"/>
  <c r="F32" i="1"/>
  <c r="E32" i="1" s="1"/>
  <c r="F31" i="1"/>
  <c r="F30" i="1"/>
  <c r="F29" i="1"/>
  <c r="E29" i="1" s="1"/>
  <c r="F28" i="1"/>
  <c r="F27" i="1"/>
  <c r="E28" i="1" s="1"/>
  <c r="F26" i="1"/>
  <c r="F25" i="1"/>
  <c r="E25" i="1" s="1"/>
  <c r="F24" i="1"/>
  <c r="F23" i="1"/>
  <c r="E24" i="1" s="1"/>
  <c r="F22" i="1"/>
  <c r="F21" i="1"/>
  <c r="E21" i="1" s="1"/>
  <c r="F19" i="1"/>
  <c r="F18" i="1"/>
  <c r="F17" i="1"/>
  <c r="E17" i="1" s="1"/>
  <c r="E16" i="1"/>
  <c r="E15" i="1"/>
  <c r="E14" i="1"/>
  <c r="E13" i="1"/>
  <c r="E12" i="1"/>
  <c r="E11" i="1"/>
  <c r="E10" i="1"/>
  <c r="E9" i="1"/>
  <c r="E8" i="1"/>
  <c r="A8" i="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9" i="1" s="1"/>
  <c r="A120" i="1" s="1"/>
  <c r="A121" i="1" s="1"/>
  <c r="A122" i="1" s="1"/>
  <c r="A123" i="1" s="1"/>
  <c r="A124" i="1" s="1"/>
  <c r="A125" i="1" s="1"/>
  <c r="A126" i="1" s="1"/>
  <c r="A127" i="1" s="1"/>
  <c r="A128" i="1" s="1"/>
  <c r="A129" i="1" s="1"/>
  <c r="A130" i="1" s="1"/>
  <c r="A131" i="1" s="1"/>
  <c r="A132" i="1" s="1"/>
  <c r="A133" i="1" s="1"/>
  <c r="A134" i="1" s="1"/>
  <c r="A135" i="1" s="1"/>
  <c r="A136" i="1" s="1"/>
  <c r="E7" i="1"/>
  <c r="E6" i="1"/>
  <c r="A6" i="1"/>
  <c r="A7" i="1" s="1"/>
  <c r="I1" i="1"/>
  <c r="E19" i="1" l="1"/>
  <c r="E33" i="1"/>
  <c r="E37" i="1"/>
  <c r="E20" i="1"/>
  <c r="E18" i="1"/>
  <c r="E22" i="1"/>
  <c r="E23" i="1"/>
  <c r="E26" i="1"/>
  <c r="E27" i="1"/>
  <c r="E30" i="1"/>
  <c r="E31" i="1"/>
  <c r="E34" i="1"/>
  <c r="E35" i="1"/>
  <c r="E38" i="1"/>
  <c r="E39" i="1"/>
</calcChain>
</file>

<file path=xl/sharedStrings.xml><?xml version="1.0" encoding="utf-8"?>
<sst xmlns="http://schemas.openxmlformats.org/spreadsheetml/2006/main" count="478" uniqueCount="262">
  <si>
    <t>BRM104国東600　遥かなる瀬戸内海　東から西へ</t>
    <rPh sb="6" eb="7">
      <t>クニ</t>
    </rPh>
    <rPh sb="7" eb="8">
      <t>ヒガシ</t>
    </rPh>
    <phoneticPr fontId="1"/>
  </si>
  <si>
    <t>ポイント</t>
    <phoneticPr fontId="1"/>
  </si>
  <si>
    <t>方向</t>
    <rPh sb="0" eb="2">
      <t>ホウコウ</t>
    </rPh>
    <phoneticPr fontId="1"/>
  </si>
  <si>
    <t>道路</t>
    <rPh sb="0" eb="2">
      <t>ドウロ</t>
    </rPh>
    <phoneticPr fontId="1"/>
  </si>
  <si>
    <t>区間</t>
    <rPh sb="0" eb="2">
      <t>クカン</t>
    </rPh>
    <phoneticPr fontId="1"/>
  </si>
  <si>
    <t>合計</t>
    <rPh sb="0" eb="2">
      <t>ゴウケイ</t>
    </rPh>
    <phoneticPr fontId="1"/>
  </si>
  <si>
    <t>備考</t>
    <rPh sb="0" eb="2">
      <t>ビコウ</t>
    </rPh>
    <phoneticPr fontId="1"/>
  </si>
  <si>
    <t>ＰＣ開閉時間</t>
    <rPh sb="2" eb="3">
      <t>ヒラ</t>
    </rPh>
    <rPh sb="3" eb="4">
      <t>ト</t>
    </rPh>
    <rPh sb="4" eb="6">
      <t>ジカン</t>
    </rPh>
    <phoneticPr fontId="1"/>
  </si>
  <si>
    <t>竹田津港</t>
    <rPh sb="0" eb="2">
      <t>タケダ</t>
    </rPh>
    <rPh sb="2" eb="3">
      <t>ツ</t>
    </rPh>
    <rPh sb="3" eb="4">
      <t>ミナト</t>
    </rPh>
    <phoneticPr fontId="1"/>
  </si>
  <si>
    <t>直進</t>
    <rPh sb="0" eb="2">
      <t>チョクシン</t>
    </rPh>
    <phoneticPr fontId="1"/>
  </si>
  <si>
    <t>県道522号</t>
    <rPh sb="0" eb="2">
      <t>ケンドウ</t>
    </rPh>
    <rPh sb="5" eb="6">
      <t>ゴウ</t>
    </rPh>
    <phoneticPr fontId="1"/>
  </si>
  <si>
    <t>Ｔ字路</t>
    <rPh sb="1" eb="3">
      <t>ジロ</t>
    </rPh>
    <phoneticPr fontId="1"/>
  </si>
  <si>
    <t>左折</t>
    <rPh sb="0" eb="2">
      <t>サセツ</t>
    </rPh>
    <phoneticPr fontId="1"/>
  </si>
  <si>
    <t>┤字路　Ｓ</t>
    <phoneticPr fontId="1"/>
  </si>
  <si>
    <t>右折</t>
    <rPh sb="0" eb="2">
      <t>ウセツ</t>
    </rPh>
    <phoneticPr fontId="1"/>
  </si>
  <si>
    <t>通過チェック①（フォトコントロール）別府タワー</t>
    <rPh sb="0" eb="2">
      <t>ツウカ</t>
    </rPh>
    <rPh sb="18" eb="20">
      <t>ベップ</t>
    </rPh>
    <phoneticPr fontId="1"/>
  </si>
  <si>
    <t>国道10号</t>
    <rPh sb="0" eb="2">
      <t>コクドウ</t>
    </rPh>
    <rPh sb="4" eb="5">
      <t>ゴウ</t>
    </rPh>
    <phoneticPr fontId="1"/>
  </si>
  <si>
    <t>別府タワーをバックに自転車の写真を撮ること。</t>
    <rPh sb="0" eb="2">
      <t>ベップ</t>
    </rPh>
    <rPh sb="10" eb="13">
      <t>ジテンシャ</t>
    </rPh>
    <rPh sb="14" eb="16">
      <t>シャシン</t>
    </rPh>
    <rPh sb="17" eb="18">
      <t>ト</t>
    </rPh>
    <phoneticPr fontId="1"/>
  </si>
  <si>
    <t>西生石　Ｓ</t>
    <rPh sb="0" eb="1">
      <t>ニシ</t>
    </rPh>
    <rPh sb="1" eb="3">
      <t>イクシ</t>
    </rPh>
    <phoneticPr fontId="1"/>
  </si>
  <si>
    <t>県道22号→市道</t>
    <rPh sb="0" eb="2">
      <t>ケンドウ</t>
    </rPh>
    <rPh sb="4" eb="5">
      <t>ゴウ</t>
    </rPh>
    <rPh sb="6" eb="8">
      <t>シドウ</t>
    </rPh>
    <phoneticPr fontId="1"/>
  </si>
  <si>
    <t>ト字路</t>
    <rPh sb="1" eb="2">
      <t>ジ</t>
    </rPh>
    <rPh sb="2" eb="3">
      <t>ロ</t>
    </rPh>
    <phoneticPr fontId="1"/>
  </si>
  <si>
    <t>市道</t>
    <rPh sb="0" eb="2">
      <t>シドウ</t>
    </rPh>
    <phoneticPr fontId="1"/>
  </si>
  <si>
    <t>佐賀関方面へ。細い川沿いを走ります。</t>
    <rPh sb="0" eb="3">
      <t>サガノセキ</t>
    </rPh>
    <rPh sb="3" eb="5">
      <t>ホウメン</t>
    </rPh>
    <rPh sb="7" eb="8">
      <t>ホソ</t>
    </rPh>
    <rPh sb="9" eb="11">
      <t>カワゾ</t>
    </rPh>
    <rPh sb="13" eb="14">
      <t>ハシ</t>
    </rPh>
    <phoneticPr fontId="1"/>
  </si>
  <si>
    <t>十字路</t>
    <rPh sb="0" eb="3">
      <t>ジュウジロ</t>
    </rPh>
    <phoneticPr fontId="1"/>
  </si>
  <si>
    <t>県道197号に合流</t>
    <rPh sb="0" eb="2">
      <t>ケンドウ</t>
    </rPh>
    <rPh sb="5" eb="6">
      <t>ゴウ</t>
    </rPh>
    <rPh sb="7" eb="9">
      <t>ゴウリュウ</t>
    </rPh>
    <phoneticPr fontId="1"/>
  </si>
  <si>
    <t>道なり左折</t>
    <rPh sb="0" eb="1">
      <t>ミチ</t>
    </rPh>
    <rPh sb="3" eb="5">
      <t>サセツ</t>
    </rPh>
    <phoneticPr fontId="1"/>
  </si>
  <si>
    <t>PC1 ファミリーマート　佐賀関本神崎店</t>
    <phoneticPr fontId="1"/>
  </si>
  <si>
    <t>左側。レシートチェック。</t>
    <rPh sb="0" eb="2">
      <t>ヒダリガワ</t>
    </rPh>
    <phoneticPr fontId="1"/>
  </si>
  <si>
    <t>┤字路</t>
    <phoneticPr fontId="1"/>
  </si>
  <si>
    <t>左側</t>
    <rPh sb="0" eb="2">
      <t>ヒダリガワ</t>
    </rPh>
    <phoneticPr fontId="1"/>
  </si>
  <si>
    <t>三崎港　フェリーターミナル</t>
    <rPh sb="0" eb="2">
      <t>ミサキ</t>
    </rPh>
    <rPh sb="2" eb="3">
      <t>ミナト</t>
    </rPh>
    <phoneticPr fontId="1"/>
  </si>
  <si>
    <t>町道</t>
    <rPh sb="0" eb="1">
      <t>マチ</t>
    </rPh>
    <rPh sb="1" eb="2">
      <t>ミチ</t>
    </rPh>
    <phoneticPr fontId="1"/>
  </si>
  <si>
    <t>フェリーを降りてまっすぐ進む</t>
    <rPh sb="5" eb="6">
      <t>オ</t>
    </rPh>
    <rPh sb="12" eb="13">
      <t>スス</t>
    </rPh>
    <phoneticPr fontId="1"/>
  </si>
  <si>
    <t>県道256号</t>
    <rPh sb="0" eb="2">
      <t>ケンドウ</t>
    </rPh>
    <rPh sb="5" eb="6">
      <t>ゴウ</t>
    </rPh>
    <phoneticPr fontId="1"/>
  </si>
  <si>
    <t>Ｙ字路</t>
    <rPh sb="1" eb="3">
      <t>ジロ</t>
    </rPh>
    <phoneticPr fontId="1"/>
  </si>
  <si>
    <t>Ｙ字路を右方向へ</t>
    <rPh sb="1" eb="3">
      <t>ジロ</t>
    </rPh>
    <rPh sb="4" eb="5">
      <t>ミギ</t>
    </rPh>
    <rPh sb="5" eb="7">
      <t>ホウコウ</t>
    </rPh>
    <phoneticPr fontId="1"/>
  </si>
  <si>
    <t>右折して下っていきます</t>
    <rPh sb="0" eb="2">
      <t>ウセツ</t>
    </rPh>
    <rPh sb="4" eb="5">
      <t>クダ</t>
    </rPh>
    <phoneticPr fontId="1"/>
  </si>
  <si>
    <t>坂を上っていきます</t>
    <rPh sb="0" eb="1">
      <t>サカ</t>
    </rPh>
    <rPh sb="2" eb="3">
      <t>ノボ</t>
    </rPh>
    <phoneticPr fontId="1"/>
  </si>
  <si>
    <t>来た道戻る</t>
    <rPh sb="0" eb="1">
      <t>キ</t>
    </rPh>
    <rPh sb="2" eb="3">
      <t>ミチ</t>
    </rPh>
    <rPh sb="3" eb="4">
      <t>モド</t>
    </rPh>
    <phoneticPr fontId="1"/>
  </si>
  <si>
    <t>佐田岬駐車場看板をバックに自転車の写真をとること。</t>
    <rPh sb="0" eb="2">
      <t>サダ</t>
    </rPh>
    <rPh sb="2" eb="3">
      <t>ミサキ</t>
    </rPh>
    <rPh sb="3" eb="6">
      <t>チュウシャジョウ</t>
    </rPh>
    <rPh sb="6" eb="8">
      <t>カンバン</t>
    </rPh>
    <rPh sb="13" eb="16">
      <t>ジテンシャ</t>
    </rPh>
    <rPh sb="17" eb="19">
      <t>シャシン</t>
    </rPh>
    <phoneticPr fontId="1"/>
  </si>
  <si>
    <t>ここから佐田岬メロディーラインをひたすら直進。
三崎港を過ぎたところにローソンがあります。</t>
    <rPh sb="4" eb="6">
      <t>サダ</t>
    </rPh>
    <rPh sb="6" eb="7">
      <t>ミサキ</t>
    </rPh>
    <rPh sb="20" eb="22">
      <t>チョクシン</t>
    </rPh>
    <rPh sb="24" eb="26">
      <t>ミサキ</t>
    </rPh>
    <rPh sb="26" eb="27">
      <t>ミナト</t>
    </rPh>
    <rPh sb="28" eb="29">
      <t>ス</t>
    </rPh>
    <phoneticPr fontId="1"/>
  </si>
  <si>
    <t>ちょと先にローソンがあります</t>
    <rPh sb="3" eb="4">
      <t>サキ</t>
    </rPh>
    <phoneticPr fontId="1"/>
  </si>
  <si>
    <t>十字路　Ｓ</t>
    <rPh sb="0" eb="3">
      <t>ジュウジロ</t>
    </rPh>
    <phoneticPr fontId="1"/>
  </si>
  <si>
    <t>通過チェック③ローソン　大洲長浜町拓海店</t>
    <rPh sb="0" eb="2">
      <t>ツウカ</t>
    </rPh>
    <phoneticPr fontId="1"/>
  </si>
  <si>
    <t>国道378号</t>
    <rPh sb="0" eb="2">
      <t>コクドウ</t>
    </rPh>
    <rPh sb="5" eb="6">
      <t>ゴウ</t>
    </rPh>
    <phoneticPr fontId="1"/>
  </si>
  <si>
    <t>左側。レシート取得すること</t>
    <rPh sb="0" eb="2">
      <t>ヒダリガワ</t>
    </rPh>
    <rPh sb="7" eb="9">
      <t>シュトク</t>
    </rPh>
    <phoneticPr fontId="1"/>
  </si>
  <si>
    <t>伊予農校北　Ｓ</t>
    <rPh sb="0" eb="2">
      <t>イヨ</t>
    </rPh>
    <rPh sb="2" eb="3">
      <t>ノウ</t>
    </rPh>
    <rPh sb="3" eb="4">
      <t>コウ</t>
    </rPh>
    <rPh sb="4" eb="5">
      <t>キタ</t>
    </rPh>
    <phoneticPr fontId="1"/>
  </si>
  <si>
    <t>ここから夕焼け小焼けラインをひたすら直進、伊予・松山方面へ</t>
    <rPh sb="4" eb="6">
      <t>ユウヤ</t>
    </rPh>
    <rPh sb="7" eb="9">
      <t>コヤ</t>
    </rPh>
    <rPh sb="18" eb="20">
      <t>チョクシン</t>
    </rPh>
    <rPh sb="21" eb="23">
      <t>イヨ</t>
    </rPh>
    <rPh sb="24" eb="26">
      <t>マツヤマ</t>
    </rPh>
    <rPh sb="26" eb="28">
      <t>ホウメン</t>
    </rPh>
    <phoneticPr fontId="1"/>
  </si>
  <si>
    <t>伊予警察署前　Ｓ</t>
    <rPh sb="0" eb="2">
      <t>イヨ</t>
    </rPh>
    <rPh sb="2" eb="5">
      <t>ケイサツショ</t>
    </rPh>
    <rPh sb="5" eb="6">
      <t>マエ</t>
    </rPh>
    <phoneticPr fontId="1"/>
  </si>
  <si>
    <t>国道56号→国道197号</t>
    <rPh sb="0" eb="2">
      <t>コクドウ</t>
    </rPh>
    <rPh sb="4" eb="5">
      <t>ゴウ</t>
    </rPh>
    <rPh sb="6" eb="8">
      <t>コクドウ</t>
    </rPh>
    <rPh sb="11" eb="12">
      <t>ゴウ</t>
    </rPh>
    <phoneticPr fontId="1"/>
  </si>
  <si>
    <t>ここからしばらく松山市街地。信号ストップ多し。</t>
    <rPh sb="8" eb="10">
      <t>マツヤマ</t>
    </rPh>
    <rPh sb="10" eb="12">
      <t>シガイ</t>
    </rPh>
    <rPh sb="12" eb="13">
      <t>チ</t>
    </rPh>
    <rPh sb="14" eb="16">
      <t>シンゴウ</t>
    </rPh>
    <rPh sb="20" eb="21">
      <t>オオ</t>
    </rPh>
    <phoneticPr fontId="1"/>
  </si>
  <si>
    <t>Y字路　Ｓ</t>
    <rPh sb="1" eb="3">
      <t>ジロ</t>
    </rPh>
    <phoneticPr fontId="1"/>
  </si>
  <si>
    <t>県道347号→県道179号</t>
    <rPh sb="0" eb="2">
      <t>ケンドウ</t>
    </rPh>
    <rPh sb="5" eb="6">
      <t>ゴウ</t>
    </rPh>
    <rPh sb="7" eb="9">
      <t>ケンドウ</t>
    </rPh>
    <rPh sb="12" eb="13">
      <t>ゴウ</t>
    </rPh>
    <phoneticPr fontId="1"/>
  </si>
  <si>
    <t>T字路</t>
    <rPh sb="1" eb="3">
      <t>ジロ</t>
    </rPh>
    <phoneticPr fontId="1"/>
  </si>
  <si>
    <t>県道179号</t>
    <rPh sb="0" eb="2">
      <t>ケンドウ</t>
    </rPh>
    <rPh sb="5" eb="6">
      <t>ゴウ</t>
    </rPh>
    <phoneticPr fontId="1"/>
  </si>
  <si>
    <t>県道179号→国道196号</t>
    <rPh sb="0" eb="2">
      <t>ケンドウ</t>
    </rPh>
    <rPh sb="5" eb="6">
      <t>ゴウ</t>
    </rPh>
    <rPh sb="7" eb="9">
      <t>コクドウ</t>
    </rPh>
    <rPh sb="12" eb="13">
      <t>ゴウ</t>
    </rPh>
    <phoneticPr fontId="1"/>
  </si>
  <si>
    <t>すぐに右折します</t>
    <rPh sb="3" eb="5">
      <t>ウセツ</t>
    </rPh>
    <phoneticPr fontId="1"/>
  </si>
  <si>
    <t>┤字路 S</t>
    <phoneticPr fontId="1"/>
  </si>
  <si>
    <t>県道15号</t>
    <rPh sb="0" eb="2">
      <t>ケンドウ</t>
    </rPh>
    <rPh sb="4" eb="5">
      <t>ゴウ</t>
    </rPh>
    <phoneticPr fontId="1"/>
  </si>
  <si>
    <t>手前に星の浦海浜公園があります</t>
    <rPh sb="0" eb="2">
      <t>テマエ</t>
    </rPh>
    <rPh sb="3" eb="4">
      <t>ホシ</t>
    </rPh>
    <rPh sb="5" eb="6">
      <t>ウラ</t>
    </rPh>
    <rPh sb="6" eb="8">
      <t>カイヒン</t>
    </rPh>
    <rPh sb="8" eb="10">
      <t>コウエン</t>
    </rPh>
    <phoneticPr fontId="1"/>
  </si>
  <si>
    <t>T字路 S</t>
    <rPh sb="1" eb="3">
      <t>ジロ</t>
    </rPh>
    <phoneticPr fontId="1"/>
  </si>
  <si>
    <t>通過チェック④ファミリーマート　今治大西九王店</t>
    <rPh sb="0" eb="2">
      <t>ツウカ</t>
    </rPh>
    <rPh sb="16" eb="18">
      <t>イマバリ</t>
    </rPh>
    <rPh sb="18" eb="20">
      <t>オオニシ</t>
    </rPh>
    <rPh sb="20" eb="21">
      <t>キュウ</t>
    </rPh>
    <rPh sb="21" eb="22">
      <t>オウ</t>
    </rPh>
    <rPh sb="22" eb="23">
      <t>ミセ</t>
    </rPh>
    <phoneticPr fontId="1"/>
  </si>
  <si>
    <t>Ｔ字路　Ｓ</t>
    <rPh sb="1" eb="3">
      <t>ジロ</t>
    </rPh>
    <phoneticPr fontId="1"/>
  </si>
  <si>
    <t>国道317号</t>
    <rPh sb="0" eb="2">
      <t>コクドウ</t>
    </rPh>
    <rPh sb="5" eb="6">
      <t>ゴウ</t>
    </rPh>
    <phoneticPr fontId="1"/>
  </si>
  <si>
    <t>細い川沿いを走ります</t>
    <rPh sb="0" eb="1">
      <t>ホソ</t>
    </rPh>
    <rPh sb="2" eb="4">
      <t>カワゾ</t>
    </rPh>
    <rPh sb="6" eb="7">
      <t>ハシ</t>
    </rPh>
    <phoneticPr fontId="1"/>
  </si>
  <si>
    <t>県道161号→しまなみ海道</t>
    <rPh sb="0" eb="2">
      <t>ケンドウ</t>
    </rPh>
    <rPh sb="5" eb="6">
      <t>ゴウ</t>
    </rPh>
    <rPh sb="11" eb="13">
      <t>カイドウ</t>
    </rPh>
    <phoneticPr fontId="1"/>
  </si>
  <si>
    <t>ここからしまなみ海道をトレースして尾道方面へ</t>
    <rPh sb="8" eb="10">
      <t>カイドウ</t>
    </rPh>
    <rPh sb="17" eb="19">
      <t>オノミチ</t>
    </rPh>
    <rPh sb="19" eb="21">
      <t>ホウメン</t>
    </rPh>
    <phoneticPr fontId="1"/>
  </si>
  <si>
    <t>しまなみ海道（自転車道）</t>
    <rPh sb="4" eb="6">
      <t>カイドウ</t>
    </rPh>
    <rPh sb="7" eb="10">
      <t>ジテンシャ</t>
    </rPh>
    <rPh sb="10" eb="11">
      <t>ミチ</t>
    </rPh>
    <phoneticPr fontId="3"/>
  </si>
  <si>
    <t>T字路</t>
    <rPh sb="1" eb="3">
      <t>ジロ</t>
    </rPh>
    <phoneticPr fontId="4"/>
  </si>
  <si>
    <t>しまなみ海道（自転車道→来島大橋→自転車道）</t>
    <rPh sb="4" eb="6">
      <t>カイドウ</t>
    </rPh>
    <rPh sb="7" eb="10">
      <t>ジテンシャ</t>
    </rPh>
    <rPh sb="10" eb="11">
      <t>ミチ</t>
    </rPh>
    <rPh sb="12" eb="14">
      <t>クルシマ</t>
    </rPh>
    <rPh sb="14" eb="16">
      <t>オオハシ</t>
    </rPh>
    <rPh sb="17" eb="20">
      <t>ジテンシャ</t>
    </rPh>
    <rPh sb="20" eb="21">
      <t>ミチ</t>
    </rPh>
    <phoneticPr fontId="3"/>
  </si>
  <si>
    <t>自転車道から来島大橋へ</t>
    <rPh sb="0" eb="3">
      <t>ジテンシャ</t>
    </rPh>
    <rPh sb="3" eb="4">
      <t>ミチ</t>
    </rPh>
    <rPh sb="6" eb="8">
      <t>クルシマ</t>
    </rPh>
    <rPh sb="8" eb="10">
      <t>オオハシ</t>
    </rPh>
    <phoneticPr fontId="1"/>
  </si>
  <si>
    <t>┤字路</t>
    <rPh sb="1" eb="2">
      <t>ジ</t>
    </rPh>
    <rPh sb="2" eb="3">
      <t>ロ</t>
    </rPh>
    <phoneticPr fontId="1"/>
  </si>
  <si>
    <t>ここから大島</t>
    <rPh sb="4" eb="6">
      <t>オオシマ</t>
    </rPh>
    <phoneticPr fontId="1"/>
  </si>
  <si>
    <t>T字路　Ｓ</t>
    <rPh sb="1" eb="3">
      <t>ジロ</t>
    </rPh>
    <phoneticPr fontId="4"/>
  </si>
  <si>
    <t>のぼる</t>
  </si>
  <si>
    <t>しまなみ海道（自転車道→大島大橋）</t>
    <rPh sb="4" eb="6">
      <t>カイドウ</t>
    </rPh>
    <rPh sb="7" eb="10">
      <t>ジテンシャ</t>
    </rPh>
    <rPh sb="10" eb="11">
      <t>ミチ</t>
    </rPh>
    <rPh sb="12" eb="14">
      <t>オオシマ</t>
    </rPh>
    <rPh sb="14" eb="16">
      <t>オオハシ</t>
    </rPh>
    <phoneticPr fontId="3"/>
  </si>
  <si>
    <t>しまなみ海道（国道317号）</t>
    <rPh sb="4" eb="6">
      <t>カイドウ</t>
    </rPh>
    <rPh sb="7" eb="9">
      <t>コクドウ</t>
    </rPh>
    <rPh sb="12" eb="13">
      <t>ゴウ</t>
    </rPh>
    <phoneticPr fontId="3"/>
  </si>
  <si>
    <t>ここから伯方島</t>
    <rPh sb="4" eb="6">
      <t>ハカタ</t>
    </rPh>
    <rPh sb="6" eb="7">
      <t>シマ</t>
    </rPh>
    <phoneticPr fontId="1"/>
  </si>
  <si>
    <t>しまなみ海道（自転車道→大三島橋→自転車道）</t>
    <rPh sb="4" eb="6">
      <t>カイドウ</t>
    </rPh>
    <rPh sb="7" eb="10">
      <t>ジテンシャ</t>
    </rPh>
    <rPh sb="10" eb="11">
      <t>ミチ</t>
    </rPh>
    <rPh sb="12" eb="15">
      <t>オオミシマ</t>
    </rPh>
    <rPh sb="15" eb="16">
      <t>バシ</t>
    </rPh>
    <rPh sb="17" eb="20">
      <t>ジテンシャ</t>
    </rPh>
    <rPh sb="20" eb="21">
      <t>ミチ</t>
    </rPh>
    <phoneticPr fontId="3"/>
  </si>
  <si>
    <t>ここから大三島</t>
    <rPh sb="4" eb="7">
      <t>オオミシマ</t>
    </rPh>
    <phoneticPr fontId="1"/>
  </si>
  <si>
    <t>┤字路（多々良大橋）</t>
    <rPh sb="4" eb="7">
      <t>タタラ</t>
    </rPh>
    <rPh sb="7" eb="9">
      <t>オオハシ</t>
    </rPh>
    <phoneticPr fontId="4"/>
  </si>
  <si>
    <t>しまなみ海道（自転車道→多田羅大橋→自転車道）</t>
    <rPh sb="4" eb="6">
      <t>カイドウ</t>
    </rPh>
    <rPh sb="7" eb="10">
      <t>ジテンシャ</t>
    </rPh>
    <rPh sb="10" eb="11">
      <t>ミチ</t>
    </rPh>
    <rPh sb="12" eb="15">
      <t>タタラ</t>
    </rPh>
    <rPh sb="15" eb="17">
      <t>オオハシ</t>
    </rPh>
    <rPh sb="18" eb="21">
      <t>ジテンシャ</t>
    </rPh>
    <rPh sb="21" eb="22">
      <t>ミチ</t>
    </rPh>
    <phoneticPr fontId="3"/>
  </si>
  <si>
    <t>しまなみ海道（国道317号→県道81号）</t>
    <rPh sb="4" eb="6">
      <t>カイドウ</t>
    </rPh>
    <rPh sb="7" eb="9">
      <t>コクドウ</t>
    </rPh>
    <rPh sb="12" eb="13">
      <t>ゴウ</t>
    </rPh>
    <rPh sb="14" eb="16">
      <t>ケンドウ</t>
    </rPh>
    <rPh sb="18" eb="19">
      <t>ゴウ</t>
    </rPh>
    <phoneticPr fontId="3"/>
  </si>
  <si>
    <t>ここから生口島</t>
    <rPh sb="4" eb="5">
      <t>ナマ</t>
    </rPh>
    <rPh sb="5" eb="6">
      <t>クチ</t>
    </rPh>
    <rPh sb="6" eb="7">
      <t>シマ</t>
    </rPh>
    <phoneticPr fontId="1"/>
  </si>
  <si>
    <t>瀬戸田港前　S</t>
    <rPh sb="0" eb="2">
      <t>セト</t>
    </rPh>
    <rPh sb="2" eb="3">
      <t>タ</t>
    </rPh>
    <rPh sb="3" eb="4">
      <t>ミナト</t>
    </rPh>
    <rPh sb="4" eb="5">
      <t>マエ</t>
    </rPh>
    <phoneticPr fontId="1"/>
  </si>
  <si>
    <t>しまなみ海道（県道81号)</t>
    <rPh sb="4" eb="6">
      <t>カイドウ</t>
    </rPh>
    <rPh sb="7" eb="9">
      <t>ケンドウ</t>
    </rPh>
    <rPh sb="11" eb="12">
      <t>ゴウ</t>
    </rPh>
    <phoneticPr fontId="3"/>
  </si>
  <si>
    <t>しななみ海道（自転車道→生口橋→自転車道）</t>
    <rPh sb="4" eb="6">
      <t>カイドウ</t>
    </rPh>
    <rPh sb="7" eb="10">
      <t>ジテンシャ</t>
    </rPh>
    <rPh sb="10" eb="11">
      <t>ミチ</t>
    </rPh>
    <rPh sb="12" eb="13">
      <t>ナマ</t>
    </rPh>
    <rPh sb="13" eb="14">
      <t>クチ</t>
    </rPh>
    <rPh sb="14" eb="15">
      <t>バシ</t>
    </rPh>
    <rPh sb="16" eb="19">
      <t>ジテンシャ</t>
    </rPh>
    <rPh sb="19" eb="20">
      <t>ミチ</t>
    </rPh>
    <phoneticPr fontId="1"/>
  </si>
  <si>
    <t>しななみ海道（国道317号→市道）</t>
    <rPh sb="4" eb="6">
      <t>カイドウ</t>
    </rPh>
    <rPh sb="7" eb="9">
      <t>コクドウ</t>
    </rPh>
    <rPh sb="12" eb="13">
      <t>ゴウ</t>
    </rPh>
    <rPh sb="14" eb="16">
      <t>シドウ</t>
    </rPh>
    <phoneticPr fontId="1"/>
  </si>
  <si>
    <t>ここから因島</t>
    <rPh sb="4" eb="6">
      <t>インノシマ</t>
    </rPh>
    <phoneticPr fontId="1"/>
  </si>
  <si>
    <t>鬼岩　Ｓ　</t>
    <rPh sb="0" eb="2">
      <t>オニイワ</t>
    </rPh>
    <phoneticPr fontId="4"/>
  </si>
  <si>
    <t>しまなみ海道（市道）</t>
    <rPh sb="4" eb="6">
      <t>カイドウ</t>
    </rPh>
    <rPh sb="7" eb="9">
      <t>シドウ</t>
    </rPh>
    <phoneticPr fontId="1"/>
  </si>
  <si>
    <t>因島インター北　Ｓ</t>
    <rPh sb="0" eb="2">
      <t>インノシマ</t>
    </rPh>
    <rPh sb="6" eb="7">
      <t>キタ</t>
    </rPh>
    <phoneticPr fontId="1"/>
  </si>
  <si>
    <t>しまなみ海道（県道367号）</t>
    <rPh sb="4" eb="6">
      <t>カイドウ</t>
    </rPh>
    <rPh sb="7" eb="9">
      <t>ケンドウ</t>
    </rPh>
    <rPh sb="12" eb="13">
      <t>ゴウ</t>
    </rPh>
    <phoneticPr fontId="1"/>
  </si>
  <si>
    <t>しまなみ海道（自転車道→因島大橋→自転車道）</t>
    <rPh sb="4" eb="6">
      <t>カイドウ</t>
    </rPh>
    <rPh sb="7" eb="10">
      <t>ジテンシャ</t>
    </rPh>
    <rPh sb="10" eb="11">
      <t>ミチ</t>
    </rPh>
    <rPh sb="12" eb="14">
      <t>インノシマ</t>
    </rPh>
    <rPh sb="14" eb="16">
      <t>オオハシ</t>
    </rPh>
    <rPh sb="17" eb="20">
      <t>ジテンシャ</t>
    </rPh>
    <rPh sb="20" eb="21">
      <t>ミチ</t>
    </rPh>
    <phoneticPr fontId="3"/>
  </si>
  <si>
    <t>ここから向島</t>
    <rPh sb="4" eb="5">
      <t>ム</t>
    </rPh>
    <rPh sb="5" eb="6">
      <t>シマ</t>
    </rPh>
    <phoneticPr fontId="1"/>
  </si>
  <si>
    <t>福本渡船 乗場</t>
    <rPh sb="0" eb="2">
      <t>フクモト</t>
    </rPh>
    <rPh sb="2" eb="4">
      <t>トセン</t>
    </rPh>
    <rPh sb="5" eb="6">
      <t>ノ</t>
    </rPh>
    <rPh sb="6" eb="7">
      <t>バ</t>
    </rPh>
    <phoneticPr fontId="1"/>
  </si>
  <si>
    <t>渡船に乗る</t>
    <rPh sb="0" eb="2">
      <t>トセン</t>
    </rPh>
    <rPh sb="3" eb="4">
      <t>ノ</t>
    </rPh>
    <phoneticPr fontId="1"/>
  </si>
  <si>
    <t>海路</t>
    <rPh sb="0" eb="2">
      <t>カイロ</t>
    </rPh>
    <phoneticPr fontId="1"/>
  </si>
  <si>
    <t>福本渡船 降場</t>
    <rPh sb="0" eb="2">
      <t>フクモト</t>
    </rPh>
    <rPh sb="2" eb="4">
      <t>トセン</t>
    </rPh>
    <rPh sb="5" eb="6">
      <t>オ</t>
    </rPh>
    <rPh sb="6" eb="7">
      <t>バ</t>
    </rPh>
    <phoneticPr fontId="1"/>
  </si>
  <si>
    <t xml:space="preserve">
右折</t>
    <rPh sb="1" eb="3">
      <t>ウセツ</t>
    </rPh>
    <phoneticPr fontId="1"/>
  </si>
  <si>
    <t>土堂　Ｓ</t>
    <rPh sb="0" eb="1">
      <t>ツチ</t>
    </rPh>
    <rPh sb="1" eb="2">
      <t>ドウ</t>
    </rPh>
    <phoneticPr fontId="1"/>
  </si>
  <si>
    <t>国道2号</t>
    <rPh sb="0" eb="2">
      <t>コクドウ</t>
    </rPh>
    <rPh sb="3" eb="4">
      <t>ゴウ</t>
    </rPh>
    <phoneticPr fontId="1"/>
  </si>
  <si>
    <t>東尾道入口　S</t>
    <rPh sb="0" eb="3">
      <t>ヒガシオノミチ</t>
    </rPh>
    <rPh sb="3" eb="5">
      <t>イリグチ</t>
    </rPh>
    <phoneticPr fontId="1"/>
  </si>
  <si>
    <t>消防防災センター前　S</t>
    <rPh sb="0" eb="2">
      <t>ショウボウ</t>
    </rPh>
    <rPh sb="2" eb="4">
      <t>ボウサイ</t>
    </rPh>
    <rPh sb="8" eb="9">
      <t>マエ</t>
    </rPh>
    <phoneticPr fontId="1"/>
  </si>
  <si>
    <t>尾道市交通局　Ｓ</t>
    <rPh sb="0" eb="3">
      <t>オノミチシ</t>
    </rPh>
    <rPh sb="3" eb="6">
      <t>コウツウキョク</t>
    </rPh>
    <phoneticPr fontId="1"/>
  </si>
  <si>
    <t>南松永町4　S</t>
    <rPh sb="0" eb="1">
      <t>ミナミ</t>
    </rPh>
    <rPh sb="1" eb="3">
      <t>マツナガ</t>
    </rPh>
    <rPh sb="3" eb="4">
      <t>マチ</t>
    </rPh>
    <phoneticPr fontId="1"/>
  </si>
  <si>
    <t>南松永町　S</t>
    <rPh sb="0" eb="1">
      <t>ミナミ</t>
    </rPh>
    <rPh sb="1" eb="3">
      <t>マツナガ</t>
    </rPh>
    <rPh sb="3" eb="4">
      <t>マチ</t>
    </rPh>
    <phoneticPr fontId="1"/>
  </si>
  <si>
    <t>市道→県道47号</t>
    <rPh sb="0" eb="2">
      <t>シドウ</t>
    </rPh>
    <rPh sb="3" eb="5">
      <t>ケンドウ</t>
    </rPh>
    <rPh sb="7" eb="8">
      <t>ゴウ</t>
    </rPh>
    <phoneticPr fontId="1"/>
  </si>
  <si>
    <t>新池五差路　S</t>
    <rPh sb="0" eb="2">
      <t>シンイケ</t>
    </rPh>
    <rPh sb="2" eb="3">
      <t>ゴ</t>
    </rPh>
    <rPh sb="3" eb="4">
      <t>サ</t>
    </rPh>
    <rPh sb="4" eb="5">
      <t>ロ</t>
    </rPh>
    <phoneticPr fontId="1"/>
  </si>
  <si>
    <t>県道382号</t>
    <rPh sb="0" eb="2">
      <t>ケンドウ</t>
    </rPh>
    <rPh sb="5" eb="6">
      <t>ゴウ</t>
    </rPh>
    <phoneticPr fontId="1"/>
  </si>
  <si>
    <t>ここから山間部の道。</t>
    <rPh sb="4" eb="7">
      <t>サンカンブ</t>
    </rPh>
    <rPh sb="8" eb="9">
      <t>ミチ</t>
    </rPh>
    <phoneticPr fontId="1"/>
  </si>
  <si>
    <t>県道72号</t>
    <rPh sb="0" eb="2">
      <t>ケンドウ</t>
    </rPh>
    <rPh sb="4" eb="5">
      <t>ゴウ</t>
    </rPh>
    <phoneticPr fontId="1"/>
  </si>
  <si>
    <t>洗谷三差路　S</t>
    <rPh sb="0" eb="1">
      <t>アラ</t>
    </rPh>
    <rPh sb="1" eb="2">
      <t>タニ</t>
    </rPh>
    <rPh sb="2" eb="5">
      <t>サンサロ</t>
    </rPh>
    <phoneticPr fontId="1"/>
  </si>
  <si>
    <t>県道22号</t>
    <rPh sb="0" eb="2">
      <t>ケンドウ</t>
    </rPh>
    <rPh sb="4" eb="5">
      <t>ゴウ</t>
    </rPh>
    <phoneticPr fontId="1"/>
  </si>
  <si>
    <t>橋を渡ります。</t>
    <rPh sb="0" eb="1">
      <t>ハシ</t>
    </rPh>
    <rPh sb="2" eb="3">
      <t>ワタ</t>
    </rPh>
    <phoneticPr fontId="1"/>
  </si>
  <si>
    <t>松が端　Ｓ</t>
    <rPh sb="0" eb="1">
      <t>マツ</t>
    </rPh>
    <rPh sb="2" eb="3">
      <t>ハタ</t>
    </rPh>
    <phoneticPr fontId="1"/>
  </si>
  <si>
    <t>入江大橋南詰　S</t>
    <rPh sb="0" eb="2">
      <t>イリエ</t>
    </rPh>
    <rPh sb="2" eb="4">
      <t>オオハシ</t>
    </rPh>
    <rPh sb="4" eb="5">
      <t>ミナミ</t>
    </rPh>
    <rPh sb="5" eb="6">
      <t>ツ</t>
    </rPh>
    <phoneticPr fontId="1"/>
  </si>
  <si>
    <t>県道380号</t>
    <rPh sb="0" eb="2">
      <t>ケンドウ</t>
    </rPh>
    <rPh sb="5" eb="6">
      <t>ゴウ</t>
    </rPh>
    <phoneticPr fontId="1"/>
  </si>
  <si>
    <t>橋を渡ります。歩道推奨。</t>
    <rPh sb="0" eb="1">
      <t>ハシ</t>
    </rPh>
    <rPh sb="2" eb="3">
      <t>ワタ</t>
    </rPh>
    <rPh sb="7" eb="9">
      <t>ホドウ</t>
    </rPh>
    <rPh sb="9" eb="11">
      <t>スイショウ</t>
    </rPh>
    <phoneticPr fontId="1"/>
  </si>
  <si>
    <t>入江大橋北詰　S</t>
    <rPh sb="0" eb="2">
      <t>イリエ</t>
    </rPh>
    <rPh sb="2" eb="4">
      <t>オオハシ</t>
    </rPh>
    <rPh sb="4" eb="5">
      <t>キタ</t>
    </rPh>
    <rPh sb="5" eb="6">
      <t>ツ</t>
    </rPh>
    <phoneticPr fontId="1"/>
  </si>
  <si>
    <t>県道244号→県道3号</t>
    <rPh sb="0" eb="2">
      <t>ケンドウ</t>
    </rPh>
    <rPh sb="5" eb="6">
      <t>ゴウ</t>
    </rPh>
    <rPh sb="7" eb="9">
      <t>ケンドウ</t>
    </rPh>
    <rPh sb="10" eb="11">
      <t>ゴウ</t>
    </rPh>
    <phoneticPr fontId="1"/>
  </si>
  <si>
    <t>大門町５（西）　S</t>
    <rPh sb="0" eb="2">
      <t>ダイモン</t>
    </rPh>
    <rPh sb="2" eb="3">
      <t>マチ</t>
    </rPh>
    <rPh sb="5" eb="6">
      <t>ニシ</t>
    </rPh>
    <phoneticPr fontId="1"/>
  </si>
  <si>
    <t>県道3号</t>
    <rPh sb="0" eb="2">
      <t>ケンドウ</t>
    </rPh>
    <rPh sb="3" eb="4">
      <t>ゴウ</t>
    </rPh>
    <phoneticPr fontId="1"/>
  </si>
  <si>
    <t>十字路　S</t>
    <rPh sb="0" eb="3">
      <t>ジュウジロ</t>
    </rPh>
    <phoneticPr fontId="1"/>
  </si>
  <si>
    <t>ト字路　S</t>
    <rPh sb="1" eb="2">
      <t>ジ</t>
    </rPh>
    <rPh sb="2" eb="3">
      <t>ロ</t>
    </rPh>
    <phoneticPr fontId="1"/>
  </si>
  <si>
    <t>広域農道（一部県道60号）</t>
    <rPh sb="0" eb="2">
      <t>コウイキ</t>
    </rPh>
    <rPh sb="2" eb="4">
      <t>ノウドウ</t>
    </rPh>
    <rPh sb="5" eb="7">
      <t>イチブ</t>
    </rPh>
    <rPh sb="7" eb="9">
      <t>ケンドウ</t>
    </rPh>
    <rPh sb="11" eb="12">
      <t>ゴウ</t>
    </rPh>
    <phoneticPr fontId="1"/>
  </si>
  <si>
    <t>ここからアップダウン。</t>
    <phoneticPr fontId="1"/>
  </si>
  <si>
    <t>PC2 セブンイレブン　里庄町里見店</t>
    <phoneticPr fontId="1"/>
  </si>
  <si>
    <t>県道434号</t>
    <rPh sb="0" eb="2">
      <t>ケンドウ</t>
    </rPh>
    <rPh sb="5" eb="6">
      <t>ゴウ</t>
    </rPh>
    <phoneticPr fontId="1"/>
  </si>
  <si>
    <t>右側。レシートチェック。その後すぐに右折。</t>
    <rPh sb="0" eb="2">
      <t>ミギガワ</t>
    </rPh>
    <rPh sb="14" eb="15">
      <t>アト</t>
    </rPh>
    <rPh sb="18" eb="20">
      <t>ウセツ</t>
    </rPh>
    <phoneticPr fontId="1"/>
  </si>
  <si>
    <t>┤字路　S</t>
    <phoneticPr fontId="1"/>
  </si>
  <si>
    <t>市道→県道60号</t>
    <rPh sb="0" eb="2">
      <t>シドウ</t>
    </rPh>
    <rPh sb="3" eb="5">
      <t>ケンドウ</t>
    </rPh>
    <rPh sb="7" eb="8">
      <t>ゴウ</t>
    </rPh>
    <phoneticPr fontId="1"/>
  </si>
  <si>
    <t>ここからゆるい登り。</t>
    <rPh sb="7" eb="8">
      <t>ノボ</t>
    </rPh>
    <phoneticPr fontId="1"/>
  </si>
  <si>
    <t>県道60号</t>
    <rPh sb="0" eb="2">
      <t>ケンドウ</t>
    </rPh>
    <rPh sb="4" eb="5">
      <t>ゴウ</t>
    </rPh>
    <phoneticPr fontId="1"/>
  </si>
  <si>
    <t>富田橋北　S</t>
    <rPh sb="0" eb="2">
      <t>トミタ</t>
    </rPh>
    <rPh sb="2" eb="3">
      <t>ハシ</t>
    </rPh>
    <rPh sb="3" eb="4">
      <t>キタ</t>
    </rPh>
    <phoneticPr fontId="1"/>
  </si>
  <si>
    <t>┤字路</t>
  </si>
  <si>
    <t>長尾　S</t>
    <rPh sb="0" eb="2">
      <t>ナガオ</t>
    </rPh>
    <phoneticPr fontId="1"/>
  </si>
  <si>
    <t>市道→県道54号</t>
    <rPh sb="0" eb="2">
      <t>シドウ</t>
    </rPh>
    <rPh sb="3" eb="5">
      <t>ケンドウ</t>
    </rPh>
    <rPh sb="7" eb="8">
      <t>ゴウ</t>
    </rPh>
    <phoneticPr fontId="1"/>
  </si>
  <si>
    <t>しばらく走ると高架をくぐります。グレーチング注意！！</t>
    <rPh sb="4" eb="5">
      <t>ハシ</t>
    </rPh>
    <rPh sb="7" eb="9">
      <t>コウカ</t>
    </rPh>
    <rPh sb="22" eb="24">
      <t>チュウイ</t>
    </rPh>
    <phoneticPr fontId="1"/>
  </si>
  <si>
    <t>自転車・歩道</t>
    <rPh sb="0" eb="3">
      <t>ジテンシャ</t>
    </rPh>
    <rPh sb="4" eb="6">
      <t>ホドウ</t>
    </rPh>
    <phoneticPr fontId="1"/>
  </si>
  <si>
    <t>自転車・歩行者用の道を走ります</t>
    <rPh sb="0" eb="3">
      <t>ジテンシャ</t>
    </rPh>
    <rPh sb="4" eb="7">
      <t>ホコウシャ</t>
    </rPh>
    <rPh sb="7" eb="8">
      <t>ヨウ</t>
    </rPh>
    <rPh sb="9" eb="10">
      <t>ミチ</t>
    </rPh>
    <rPh sb="11" eb="12">
      <t>ハシ</t>
    </rPh>
    <phoneticPr fontId="1"/>
  </si>
  <si>
    <t>国道429号→県道430号→県道428号</t>
    <rPh sb="0" eb="2">
      <t>コクドウ</t>
    </rPh>
    <rPh sb="5" eb="6">
      <t>ゴウ</t>
    </rPh>
    <rPh sb="7" eb="9">
      <t>ケンドウ</t>
    </rPh>
    <rPh sb="12" eb="13">
      <t>ゴウ</t>
    </rPh>
    <rPh sb="14" eb="16">
      <t>ケンドウ</t>
    </rPh>
    <rPh sb="19" eb="20">
      <t>ゴウ</t>
    </rPh>
    <phoneticPr fontId="1"/>
  </si>
  <si>
    <t>坂を下るときは歩道推奨</t>
    <rPh sb="0" eb="1">
      <t>サカ</t>
    </rPh>
    <rPh sb="2" eb="3">
      <t>クダ</t>
    </rPh>
    <rPh sb="7" eb="9">
      <t>ホドウ</t>
    </rPh>
    <rPh sb="9" eb="11">
      <t>スイショウ</t>
    </rPh>
    <phoneticPr fontId="1"/>
  </si>
  <si>
    <t>市道→県道275号</t>
    <rPh sb="0" eb="2">
      <t>シドウ</t>
    </rPh>
    <rPh sb="3" eb="5">
      <t>ケンドウ</t>
    </rPh>
    <rPh sb="8" eb="9">
      <t>ゴウ</t>
    </rPh>
    <phoneticPr fontId="1"/>
  </si>
  <si>
    <t>T字路　S</t>
    <rPh sb="1" eb="3">
      <t>ジロ</t>
    </rPh>
    <phoneticPr fontId="1"/>
  </si>
  <si>
    <t>県道275号</t>
    <rPh sb="0" eb="2">
      <t>ケンドウ</t>
    </rPh>
    <rPh sb="5" eb="6">
      <t>ゴウ</t>
    </rPh>
    <phoneticPr fontId="1"/>
  </si>
  <si>
    <t>この先水玉ブリッジラインは自転車禁止マークはないものの、交通量が多くやや危険。側道から歩道橋を渡って走ることを推奨。</t>
    <rPh sb="2" eb="3">
      <t>サキ</t>
    </rPh>
    <rPh sb="3" eb="5">
      <t>ミズタマ</t>
    </rPh>
    <rPh sb="13" eb="16">
      <t>ジテンシャ</t>
    </rPh>
    <rPh sb="16" eb="18">
      <t>キンシ</t>
    </rPh>
    <rPh sb="28" eb="30">
      <t>コウツウ</t>
    </rPh>
    <rPh sb="30" eb="31">
      <t>リョウ</t>
    </rPh>
    <rPh sb="32" eb="33">
      <t>オオ</t>
    </rPh>
    <rPh sb="36" eb="38">
      <t>キケン</t>
    </rPh>
    <rPh sb="39" eb="40">
      <t>ソク</t>
    </rPh>
    <rPh sb="40" eb="41">
      <t>ミチ</t>
    </rPh>
    <rPh sb="43" eb="46">
      <t>ホドウキョウ</t>
    </rPh>
    <rPh sb="47" eb="48">
      <t>ワタ</t>
    </rPh>
    <rPh sb="50" eb="51">
      <t>ハシ</t>
    </rPh>
    <rPh sb="55" eb="57">
      <t>スイショウ</t>
    </rPh>
    <phoneticPr fontId="1"/>
  </si>
  <si>
    <t>藤戸大橋　S</t>
    <rPh sb="0" eb="1">
      <t>フジ</t>
    </rPh>
    <rPh sb="1" eb="2">
      <t>ト</t>
    </rPh>
    <rPh sb="2" eb="4">
      <t>オオハシ</t>
    </rPh>
    <phoneticPr fontId="1"/>
  </si>
  <si>
    <t>藤戸　Ｓ</t>
    <rPh sb="0" eb="1">
      <t>フジ</t>
    </rPh>
    <rPh sb="1" eb="2">
      <t>ト</t>
    </rPh>
    <phoneticPr fontId="1"/>
  </si>
  <si>
    <t>県道21号</t>
    <rPh sb="0" eb="2">
      <t>ケンドウ</t>
    </rPh>
    <rPh sb="4" eb="5">
      <t>ゴウ</t>
    </rPh>
    <phoneticPr fontId="1"/>
  </si>
  <si>
    <t>県道74号</t>
    <rPh sb="0" eb="2">
      <t>ケンドウ</t>
    </rPh>
    <rPh sb="4" eb="5">
      <t>ゴウ</t>
    </rPh>
    <phoneticPr fontId="1"/>
  </si>
  <si>
    <t>広域農道</t>
    <rPh sb="0" eb="2">
      <t>コウイキ</t>
    </rPh>
    <rPh sb="2" eb="4">
      <t>ノウドウ</t>
    </rPh>
    <phoneticPr fontId="1"/>
  </si>
  <si>
    <t>Y字路　S</t>
    <rPh sb="1" eb="3">
      <t>ジロ</t>
    </rPh>
    <phoneticPr fontId="1"/>
  </si>
  <si>
    <t>県道45号</t>
    <rPh sb="0" eb="2">
      <t>ケンドウ</t>
    </rPh>
    <rPh sb="4" eb="5">
      <t>ゴウ</t>
    </rPh>
    <phoneticPr fontId="1"/>
  </si>
  <si>
    <t>この先岡南大橋は右側の歩道を走ることを推奨</t>
    <rPh sb="2" eb="3">
      <t>サキ</t>
    </rPh>
    <rPh sb="3" eb="4">
      <t>オカ</t>
    </rPh>
    <rPh sb="4" eb="5">
      <t>ミナミ</t>
    </rPh>
    <rPh sb="5" eb="7">
      <t>オオハシ</t>
    </rPh>
    <rPh sb="8" eb="10">
      <t>ミギガワ</t>
    </rPh>
    <rPh sb="11" eb="13">
      <t>ホドウ</t>
    </rPh>
    <rPh sb="14" eb="15">
      <t>ハシ</t>
    </rPh>
    <rPh sb="19" eb="21">
      <t>スイショウ</t>
    </rPh>
    <phoneticPr fontId="1"/>
  </si>
  <si>
    <t>江崎　S</t>
    <rPh sb="0" eb="2">
      <t>エザキ</t>
    </rPh>
    <phoneticPr fontId="1"/>
  </si>
  <si>
    <t>県道215号</t>
    <rPh sb="0" eb="2">
      <t>ケンドウ</t>
    </rPh>
    <rPh sb="5" eb="6">
      <t>ゴウ</t>
    </rPh>
    <phoneticPr fontId="1"/>
  </si>
  <si>
    <t>金岡　S</t>
    <rPh sb="0" eb="2">
      <t>カナオカ</t>
    </rPh>
    <phoneticPr fontId="1"/>
  </si>
  <si>
    <t>斜め左へ</t>
    <rPh sb="0" eb="1">
      <t>ナナ</t>
    </rPh>
    <rPh sb="2" eb="3">
      <t>ヒダリ</t>
    </rPh>
    <phoneticPr fontId="1"/>
  </si>
  <si>
    <t>斜め左の細い道を直進。しばらくすると川沿いの道へ合流するのでひたすら北上。</t>
    <rPh sb="0" eb="1">
      <t>ナナ</t>
    </rPh>
    <rPh sb="2" eb="3">
      <t>ヒダリ</t>
    </rPh>
    <rPh sb="4" eb="5">
      <t>ホソ</t>
    </rPh>
    <rPh sb="6" eb="7">
      <t>ミチ</t>
    </rPh>
    <rPh sb="8" eb="10">
      <t>チョクシン</t>
    </rPh>
    <rPh sb="18" eb="20">
      <t>カワゾ</t>
    </rPh>
    <rPh sb="22" eb="23">
      <t>ミチ</t>
    </rPh>
    <rPh sb="24" eb="26">
      <t>ゴウリュウ</t>
    </rPh>
    <rPh sb="34" eb="36">
      <t>ホクジョウ</t>
    </rPh>
    <phoneticPr fontId="1"/>
  </si>
  <si>
    <t>県道83号</t>
    <rPh sb="0" eb="2">
      <t>ケンドウ</t>
    </rPh>
    <rPh sb="4" eb="5">
      <t>ゴウ</t>
    </rPh>
    <phoneticPr fontId="1"/>
  </si>
  <si>
    <t>しばらくすると橋を渡ります。</t>
    <rPh sb="7" eb="8">
      <t>ハシ</t>
    </rPh>
    <rPh sb="9" eb="10">
      <t>ワタ</t>
    </rPh>
    <phoneticPr fontId="1"/>
  </si>
  <si>
    <t>県道381号</t>
    <rPh sb="0" eb="2">
      <t>ケンドウ</t>
    </rPh>
    <rPh sb="5" eb="6">
      <t>ゴウ</t>
    </rPh>
    <phoneticPr fontId="1"/>
  </si>
  <si>
    <t>県道425号</t>
    <rPh sb="0" eb="2">
      <t>ケンドウ</t>
    </rPh>
    <rPh sb="5" eb="6">
      <t>ゴウ</t>
    </rPh>
    <phoneticPr fontId="1"/>
  </si>
  <si>
    <t>ここから斜度のあるのぼりです</t>
    <rPh sb="4" eb="6">
      <t>シャド</t>
    </rPh>
    <phoneticPr fontId="1"/>
  </si>
  <si>
    <t>PC3 セブンイレブン備前伊部店</t>
    <phoneticPr fontId="1"/>
  </si>
  <si>
    <t>国道250号</t>
    <rPh sb="0" eb="2">
      <t>コクドウ</t>
    </rPh>
    <rPh sb="5" eb="6">
      <t>ゴウ</t>
    </rPh>
    <phoneticPr fontId="1"/>
  </si>
  <si>
    <t>左側。レシート取得すること
ここからひたすら国道250号。多少のアップダウンあり。</t>
    <rPh sb="0" eb="2">
      <t>ヒダリガワ</t>
    </rPh>
    <rPh sb="7" eb="9">
      <t>シュトク</t>
    </rPh>
    <rPh sb="22" eb="24">
      <t>コクドウ</t>
    </rPh>
    <rPh sb="27" eb="28">
      <t>ゴウ</t>
    </rPh>
    <rPh sb="29" eb="31">
      <t>タショウ</t>
    </rPh>
    <phoneticPr fontId="1"/>
  </si>
  <si>
    <t>市民センター前　Ｓ</t>
    <rPh sb="0" eb="2">
      <t>シミン</t>
    </rPh>
    <rPh sb="6" eb="7">
      <t>マエ</t>
    </rPh>
    <phoneticPr fontId="1"/>
  </si>
  <si>
    <t>新田　Ｓ</t>
    <rPh sb="0" eb="2">
      <t>ニッタ</t>
    </rPh>
    <phoneticPr fontId="1"/>
  </si>
  <si>
    <t>市道</t>
    <phoneticPr fontId="1"/>
  </si>
  <si>
    <t>朝日町南　Ｓ</t>
    <rPh sb="0" eb="2">
      <t>アサヒ</t>
    </rPh>
    <rPh sb="2" eb="3">
      <t>マチ</t>
    </rPh>
    <rPh sb="3" eb="4">
      <t>ミナミ</t>
    </rPh>
    <phoneticPr fontId="5"/>
  </si>
  <si>
    <t>右折</t>
    <rPh sb="0" eb="2">
      <t>ウセツ</t>
    </rPh>
    <phoneticPr fontId="5"/>
  </si>
  <si>
    <t>市道</t>
    <rPh sb="0" eb="2">
      <t>シドウ</t>
    </rPh>
    <phoneticPr fontId="5"/>
  </si>
  <si>
    <t>ここから海沿いの道を走ります</t>
    <rPh sb="4" eb="6">
      <t>ウミゾ</t>
    </rPh>
    <rPh sb="8" eb="9">
      <t>ミチ</t>
    </rPh>
    <rPh sb="10" eb="11">
      <t>ハシ</t>
    </rPh>
    <phoneticPr fontId="1"/>
  </si>
  <si>
    <t>通過チェック⑤（フォトコントロール）
伊和都比売神社　鳥居</t>
    <rPh sb="27" eb="29">
      <t>トリイ</t>
    </rPh>
    <phoneticPr fontId="5"/>
  </si>
  <si>
    <t>右側</t>
    <rPh sb="0" eb="2">
      <t>ミギガワ</t>
    </rPh>
    <phoneticPr fontId="5"/>
  </si>
  <si>
    <t>市道</t>
  </si>
  <si>
    <t>右側。伊和都比売神社　鳥居をバックに
自転車の写真を撮ること。看板でもＯＫです</t>
    <rPh sb="0" eb="2">
      <t>ミギガワ</t>
    </rPh>
    <rPh sb="19" eb="22">
      <t>ジテンシャ</t>
    </rPh>
    <rPh sb="23" eb="25">
      <t>シャシン</t>
    </rPh>
    <rPh sb="26" eb="27">
      <t>ト</t>
    </rPh>
    <rPh sb="31" eb="33">
      <t>カンバン</t>
    </rPh>
    <phoneticPr fontId="5"/>
  </si>
  <si>
    <t>Ｔ字路</t>
    <rPh sb="1" eb="3">
      <t>ジロ</t>
    </rPh>
    <phoneticPr fontId="5"/>
  </si>
  <si>
    <t>県道32号→県道458号</t>
    <rPh sb="0" eb="2">
      <t>ケンドウ</t>
    </rPh>
    <rPh sb="4" eb="5">
      <t>ゴウ</t>
    </rPh>
    <rPh sb="6" eb="8">
      <t>ケンドウ</t>
    </rPh>
    <rPh sb="11" eb="12">
      <t>ゴウ</t>
    </rPh>
    <phoneticPr fontId="5"/>
  </si>
  <si>
    <t>相産高校　Ｓ</t>
  </si>
  <si>
    <t>国道250号</t>
    <rPh sb="0" eb="2">
      <t>コクドウ</t>
    </rPh>
    <rPh sb="5" eb="6">
      <t>ゴウ</t>
    </rPh>
    <phoneticPr fontId="5"/>
  </si>
  <si>
    <t>通過チェック⑥（フォトコントロール）
道の駅　みつ</t>
    <rPh sb="0" eb="2">
      <t>ツウカ</t>
    </rPh>
    <rPh sb="19" eb="20">
      <t>ミチ</t>
    </rPh>
    <rPh sb="21" eb="22">
      <t>エキ</t>
    </rPh>
    <phoneticPr fontId="5"/>
  </si>
  <si>
    <t>直進</t>
    <rPh sb="0" eb="2">
      <t>チョクシン</t>
    </rPh>
    <phoneticPr fontId="5"/>
  </si>
  <si>
    <t>右側。
みちの駅みつの看板をバックに自転車の写真を撮ること</t>
    <rPh sb="0" eb="2">
      <t>ミギガワ</t>
    </rPh>
    <rPh sb="7" eb="8">
      <t>エキ</t>
    </rPh>
    <rPh sb="11" eb="13">
      <t>カンバン</t>
    </rPh>
    <rPh sb="18" eb="21">
      <t>ジテンシャ</t>
    </rPh>
    <rPh sb="22" eb="24">
      <t>シャシン</t>
    </rPh>
    <rPh sb="25" eb="26">
      <t>ト</t>
    </rPh>
    <phoneticPr fontId="5"/>
  </si>
  <si>
    <t>中島２　Ｓ</t>
    <rPh sb="0" eb="2">
      <t>ナカジマ</t>
    </rPh>
    <phoneticPr fontId="5"/>
  </si>
  <si>
    <t>みちなり左折</t>
    <rPh sb="4" eb="6">
      <t>サセツ</t>
    </rPh>
    <phoneticPr fontId="5"/>
  </si>
  <si>
    <t>市道→県道401号</t>
    <rPh sb="0" eb="2">
      <t>シドウ</t>
    </rPh>
    <rPh sb="3" eb="5">
      <t>ケンドウ</t>
    </rPh>
    <rPh sb="8" eb="9">
      <t>ゴウ</t>
    </rPh>
    <phoneticPr fontId="5"/>
  </si>
  <si>
    <t>この手前ぐらいから信号が増えます。気をつけること</t>
    <rPh sb="2" eb="4">
      <t>テマエ</t>
    </rPh>
    <rPh sb="9" eb="11">
      <t>シンゴウ</t>
    </rPh>
    <rPh sb="12" eb="13">
      <t>フ</t>
    </rPh>
    <rPh sb="17" eb="18">
      <t>キ</t>
    </rPh>
    <phoneticPr fontId="5"/>
  </si>
  <si>
    <t>Ｔ字路</t>
    <rPh sb="1" eb="2">
      <t>ジ</t>
    </rPh>
    <rPh sb="2" eb="3">
      <t>ロ</t>
    </rPh>
    <phoneticPr fontId="5"/>
  </si>
  <si>
    <t>県道517号</t>
    <rPh sb="0" eb="2">
      <t>ケンドウ</t>
    </rPh>
    <rPh sb="5" eb="6">
      <t>ゴウ</t>
    </rPh>
    <phoneticPr fontId="5"/>
  </si>
  <si>
    <t>妻鹿　Ｓ</t>
    <rPh sb="0" eb="1">
      <t>ツマ</t>
    </rPh>
    <rPh sb="1" eb="2">
      <t>シカ</t>
    </rPh>
    <phoneticPr fontId="5"/>
  </si>
  <si>
    <t>左折</t>
    <rPh sb="0" eb="2">
      <t>サセツ</t>
    </rPh>
    <phoneticPr fontId="5"/>
  </si>
  <si>
    <t>県道402号→市道→国道250号</t>
    <rPh sb="0" eb="2">
      <t>ケンドウ</t>
    </rPh>
    <rPh sb="5" eb="6">
      <t>ゴウ</t>
    </rPh>
    <rPh sb="7" eb="9">
      <t>シドウ</t>
    </rPh>
    <rPh sb="10" eb="12">
      <t>コクドウ</t>
    </rPh>
    <rPh sb="15" eb="16">
      <t>ゴウ</t>
    </rPh>
    <phoneticPr fontId="5"/>
  </si>
  <si>
    <t>大塩駅前　Ｓ</t>
    <rPh sb="0" eb="2">
      <t>オオシオ</t>
    </rPh>
    <rPh sb="2" eb="4">
      <t>エキマエ</t>
    </rPh>
    <phoneticPr fontId="5"/>
  </si>
  <si>
    <t>国道250号→県道718号</t>
    <rPh sb="0" eb="2">
      <t>コクドウ</t>
    </rPh>
    <rPh sb="5" eb="6">
      <t>ゴウ</t>
    </rPh>
    <rPh sb="7" eb="9">
      <t>ケンドウ</t>
    </rPh>
    <rPh sb="12" eb="13">
      <t>ゴウ</t>
    </rPh>
    <phoneticPr fontId="5"/>
  </si>
  <si>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5"/>
  </si>
  <si>
    <t>伊保西　Ｓ</t>
    <rPh sb="0" eb="2">
      <t>イホ</t>
    </rPh>
    <rPh sb="2" eb="3">
      <t>ニシ</t>
    </rPh>
    <phoneticPr fontId="5"/>
  </si>
  <si>
    <t>県道718号</t>
    <rPh sb="0" eb="2">
      <t>ケンドウ</t>
    </rPh>
    <rPh sb="5" eb="6">
      <t>ゴウ</t>
    </rPh>
    <phoneticPr fontId="5"/>
  </si>
  <si>
    <t>左側。レシートチェック</t>
    <rPh sb="0" eb="2">
      <t>ヒダリガワ</t>
    </rPh>
    <phoneticPr fontId="5"/>
  </si>
  <si>
    <t>文化会館西　Ｓ</t>
    <rPh sb="0" eb="2">
      <t>ブンカ</t>
    </rPh>
    <rPh sb="2" eb="4">
      <t>カイカン</t>
    </rPh>
    <rPh sb="4" eb="5">
      <t>ニシ</t>
    </rPh>
    <phoneticPr fontId="5"/>
  </si>
  <si>
    <t>相生橋西詰　Ｓ</t>
    <rPh sb="0" eb="2">
      <t>アイオイ</t>
    </rPh>
    <rPh sb="2" eb="3">
      <t>バシ</t>
    </rPh>
    <rPh sb="3" eb="4">
      <t>ニシ</t>
    </rPh>
    <rPh sb="4" eb="5">
      <t>ツ</t>
    </rPh>
    <phoneticPr fontId="5"/>
  </si>
  <si>
    <t>橋をわたること</t>
    <rPh sb="0" eb="1">
      <t>ハシ</t>
    </rPh>
    <phoneticPr fontId="5"/>
  </si>
  <si>
    <t>大崎　Ｓ</t>
    <rPh sb="0" eb="2">
      <t>オオサキ</t>
    </rPh>
    <phoneticPr fontId="5"/>
  </si>
  <si>
    <t>明石港前　Ｓ</t>
    <rPh sb="0" eb="2">
      <t>アカシ</t>
    </rPh>
    <rPh sb="2" eb="3">
      <t>ミナト</t>
    </rPh>
    <rPh sb="3" eb="4">
      <t>マエ</t>
    </rPh>
    <phoneticPr fontId="5"/>
  </si>
  <si>
    <t>県道７１８号</t>
    <rPh sb="0" eb="2">
      <t>ケンドウ</t>
    </rPh>
    <rPh sb="5" eb="6">
      <t>ゴウ</t>
    </rPh>
    <phoneticPr fontId="5"/>
  </si>
  <si>
    <t>大明石町１　Ｓ</t>
    <rPh sb="0" eb="1">
      <t>オオ</t>
    </rPh>
    <rPh sb="1" eb="3">
      <t>アカシ</t>
    </rPh>
    <rPh sb="3" eb="4">
      <t>マチ</t>
    </rPh>
    <phoneticPr fontId="5"/>
  </si>
  <si>
    <t>国道２号</t>
    <rPh sb="0" eb="2">
      <t>コクドウ</t>
    </rPh>
    <rPh sb="3" eb="4">
      <t>ゴウ</t>
    </rPh>
    <phoneticPr fontId="5"/>
  </si>
  <si>
    <t>ここからも信号多いので気をつけること</t>
    <rPh sb="5" eb="7">
      <t>シンゴウ</t>
    </rPh>
    <rPh sb="7" eb="8">
      <t>オオ</t>
    </rPh>
    <rPh sb="11" eb="12">
      <t>キ</t>
    </rPh>
    <phoneticPr fontId="5"/>
  </si>
  <si>
    <t>側道→国道2号</t>
    <rPh sb="0" eb="1">
      <t>ソク</t>
    </rPh>
    <rPh sb="1" eb="2">
      <t>ミチ</t>
    </rPh>
    <rPh sb="3" eb="5">
      <t>コクドウ</t>
    </rPh>
    <rPh sb="6" eb="7">
      <t>ゴウ</t>
    </rPh>
    <phoneticPr fontId="1"/>
  </si>
  <si>
    <t>国道2号線の高架（自転車禁止）を避けて側道を走ること。道なりに進むと国道２号に合流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7" eb="28">
      <t>ミチ</t>
    </rPh>
    <rPh sb="31" eb="32">
      <t>スス</t>
    </rPh>
    <rPh sb="34" eb="36">
      <t>コクドウ</t>
    </rPh>
    <rPh sb="37" eb="38">
      <t>ゴウ</t>
    </rPh>
    <rPh sb="39" eb="41">
      <t>ゴウリュウ</t>
    </rPh>
    <phoneticPr fontId="5"/>
  </si>
  <si>
    <t>中突堤筋　Ｓ</t>
    <rPh sb="0" eb="1">
      <t>ナカ</t>
    </rPh>
    <rPh sb="1" eb="3">
      <t>トッテイ</t>
    </rPh>
    <rPh sb="3" eb="4">
      <t>スジ</t>
    </rPh>
    <phoneticPr fontId="1"/>
  </si>
  <si>
    <t>（ゴール）神戸ポートタワー</t>
    <rPh sb="5" eb="7">
      <t>コウベ</t>
    </rPh>
    <phoneticPr fontId="1"/>
  </si>
  <si>
    <t>神戸ポートタワーをバックに自転車の写真を撮ること。ゴール受付では写真のプロパティーの時間をゴール時間の証明とします。</t>
    <rPh sb="0" eb="2">
      <t>コウベ</t>
    </rPh>
    <rPh sb="13" eb="16">
      <t>ジテンシャ</t>
    </rPh>
    <rPh sb="17" eb="19">
      <t>シャシン</t>
    </rPh>
    <rPh sb="20" eb="21">
      <t>ト</t>
    </rPh>
    <rPh sb="28" eb="30">
      <t>ウケツケ</t>
    </rPh>
    <rPh sb="32" eb="34">
      <t>シャシン</t>
    </rPh>
    <rPh sb="42" eb="44">
      <t>ジカン</t>
    </rPh>
    <rPh sb="48" eb="50">
      <t>ジカン</t>
    </rPh>
    <rPh sb="51" eb="53">
      <t>ショウメイ</t>
    </rPh>
    <phoneticPr fontId="1"/>
  </si>
  <si>
    <t>春日野　Ｓ</t>
    <rPh sb="0" eb="3">
      <t>カスガノ</t>
    </rPh>
    <phoneticPr fontId="1"/>
  </si>
  <si>
    <t>脇浜２</t>
    <rPh sb="0" eb="2">
      <t>ワキハマ</t>
    </rPh>
    <phoneticPr fontId="1"/>
  </si>
  <si>
    <t>横断歩道を渡ってきた道を少し戻る</t>
    <rPh sb="0" eb="2">
      <t>オウダン</t>
    </rPh>
    <rPh sb="2" eb="4">
      <t>ホドウ</t>
    </rPh>
    <rPh sb="5" eb="6">
      <t>ワタ</t>
    </rPh>
    <rPh sb="10" eb="11">
      <t>ミチ</t>
    </rPh>
    <rPh sb="12" eb="13">
      <t>スコ</t>
    </rPh>
    <rPh sb="14" eb="15">
      <t>モド</t>
    </rPh>
    <phoneticPr fontId="1"/>
  </si>
  <si>
    <t>（ゴール受付）マクドナルド 2号線脇浜店</t>
    <rPh sb="4" eb="6">
      <t>ウケツケ</t>
    </rPh>
    <phoneticPr fontId="1"/>
  </si>
  <si>
    <t>2018/1/4  11:00～11:30</t>
    <phoneticPr fontId="1"/>
  </si>
  <si>
    <t>01/04 14:07～18:04</t>
    <phoneticPr fontId="1"/>
  </si>
  <si>
    <t>01/04 23:02～01/05 13:28</t>
    <phoneticPr fontId="1"/>
  </si>
  <si>
    <t>01/05 01:36～01/05 18:36</t>
    <phoneticPr fontId="1"/>
  </si>
  <si>
    <t>01/05 04:30～01/06 00:24</t>
    <phoneticPr fontId="1"/>
  </si>
  <si>
    <t>01/05 05:48～01/06 03:00</t>
    <phoneticPr fontId="1"/>
  </si>
  <si>
    <t>01/06 03:30クローズします</t>
    <phoneticPr fontId="1"/>
  </si>
  <si>
    <t>お疲れ様でした。マクドナルドでゴールチェックを受けてください</t>
    <rPh sb="1" eb="2">
      <t>ツカ</t>
    </rPh>
    <rPh sb="3" eb="4">
      <t>サマ</t>
    </rPh>
    <rPh sb="23" eb="24">
      <t>ウ</t>
    </rPh>
    <phoneticPr fontId="1"/>
  </si>
  <si>
    <t>通過チェック①（フォトコントロール）</t>
    <rPh sb="0" eb="2">
      <t>ツウカ</t>
    </rPh>
    <phoneticPr fontId="1"/>
  </si>
  <si>
    <t>別府タワー</t>
    <rPh sb="0" eb="2">
      <t>ベップ</t>
    </rPh>
    <phoneticPr fontId="1"/>
  </si>
  <si>
    <t>通過チェック②（フォトコントロール）
佐田岬駐車場</t>
    <rPh sb="0" eb="2">
      <t>ツウカ</t>
    </rPh>
    <rPh sb="19" eb="21">
      <t>サダ</t>
    </rPh>
    <rPh sb="21" eb="22">
      <t>ミサキ</t>
    </rPh>
    <rPh sb="22" eb="25">
      <t>チュウシャジョウ</t>
    </rPh>
    <phoneticPr fontId="1"/>
  </si>
  <si>
    <t>通過チェック②（フォトコントロール）</t>
    <rPh sb="0" eb="2">
      <t>ツウカ</t>
    </rPh>
    <phoneticPr fontId="1"/>
  </si>
  <si>
    <t>佐田岬駐車場</t>
  </si>
  <si>
    <t>通過チェック⑤（フォトコントロール）
伊和都比売神社　鳥居</t>
    <phoneticPr fontId="1"/>
  </si>
  <si>
    <t>通過チェック⑥（フォトコントロール）
道の駅　みつ</t>
    <phoneticPr fontId="1"/>
  </si>
  <si>
    <t>別府タワーをバックに自転車の写真を撮ること</t>
    <rPh sb="0" eb="2">
      <t>ベップ</t>
    </rPh>
    <rPh sb="10" eb="13">
      <t>ジテンシャ</t>
    </rPh>
    <rPh sb="14" eb="16">
      <t>シャシン</t>
    </rPh>
    <rPh sb="17" eb="18">
      <t>ト</t>
    </rPh>
    <phoneticPr fontId="1"/>
  </si>
  <si>
    <t>結構アングルは難しいですが</t>
    <rPh sb="0" eb="2">
      <t>ケッコウ</t>
    </rPh>
    <rPh sb="7" eb="8">
      <t>ムズカ</t>
    </rPh>
    <phoneticPr fontId="1"/>
  </si>
  <si>
    <t>佐田岬駐車場看板をバックに自転車を撮ること</t>
    <rPh sb="6" eb="8">
      <t>カンバン</t>
    </rPh>
    <rPh sb="13" eb="16">
      <t>ジテンシャ</t>
    </rPh>
    <rPh sb="17" eb="18">
      <t>ト</t>
    </rPh>
    <phoneticPr fontId="1"/>
  </si>
  <si>
    <t>鳥居、神社の看板、どちらでもＯＫです</t>
    <rPh sb="0" eb="2">
      <t>トリイ</t>
    </rPh>
    <rPh sb="3" eb="5">
      <t>ジンジャ</t>
    </rPh>
    <rPh sb="6" eb="8">
      <t>カンバン</t>
    </rPh>
    <phoneticPr fontId="1"/>
  </si>
  <si>
    <t>道の駅　みつに来たことがわかる写真であればＯＫです</t>
    <rPh sb="0" eb="1">
      <t>ミチ</t>
    </rPh>
    <rPh sb="2" eb="3">
      <t>エキ</t>
    </rPh>
    <rPh sb="7" eb="8">
      <t>キ</t>
    </rPh>
    <rPh sb="15" eb="17">
      <t>シャシン</t>
    </rPh>
    <phoneticPr fontId="1"/>
  </si>
  <si>
    <t>国道213号</t>
    <rPh sb="0" eb="2">
      <t>コクドウ</t>
    </rPh>
    <rPh sb="5" eb="6">
      <t>ゴウ</t>
    </rPh>
    <phoneticPr fontId="1"/>
  </si>
  <si>
    <t>国道213号→国道10号</t>
    <rPh sb="0" eb="2">
      <t>コクドウ</t>
    </rPh>
    <rPh sb="5" eb="6">
      <t>ゴウ</t>
    </rPh>
    <rPh sb="7" eb="9">
      <t>コクドウ</t>
    </rPh>
    <rPh sb="11" eb="12">
      <t>ゴウ</t>
    </rPh>
    <phoneticPr fontId="1"/>
  </si>
  <si>
    <t>国道197号</t>
    <rPh sb="0" eb="2">
      <t>コクドウ</t>
    </rPh>
    <rPh sb="5" eb="6">
      <t>ゴウ</t>
    </rPh>
    <phoneticPr fontId="1"/>
  </si>
  <si>
    <t>しまなみ海道（国道317号→県道49号）</t>
    <rPh sb="4" eb="6">
      <t>カイドウ</t>
    </rPh>
    <rPh sb="7" eb="9">
      <t>コクドウ</t>
    </rPh>
    <rPh sb="12" eb="13">
      <t>ゴウ</t>
    </rPh>
    <rPh sb="14" eb="16">
      <t>ケンドウ</t>
    </rPh>
    <rPh sb="18" eb="19">
      <t>ゴウ</t>
    </rPh>
    <phoneticPr fontId="3"/>
  </si>
  <si>
    <t>しまなみ海道（県道49号）</t>
    <rPh sb="4" eb="6">
      <t>カイドウ</t>
    </rPh>
    <rPh sb="7" eb="9">
      <t>ケンドウ</t>
    </rPh>
    <rPh sb="11" eb="12">
      <t>ゴウ</t>
    </rPh>
    <phoneticPr fontId="1"/>
  </si>
  <si>
    <t>しまなみ海道（国道県道366号）</t>
    <rPh sb="4" eb="6">
      <t>カイドウ</t>
    </rPh>
    <rPh sb="7" eb="9">
      <t>コクドウ</t>
    </rPh>
    <rPh sb="9" eb="11">
      <t>ケンドウ</t>
    </rPh>
    <rPh sb="14" eb="15">
      <t>ゴウ</t>
    </rPh>
    <phoneticPr fontId="1"/>
  </si>
  <si>
    <t>県道377号→国道317号</t>
    <rPh sb="0" eb="2">
      <t>ケンドウ</t>
    </rPh>
    <rPh sb="5" eb="6">
      <t>ゴウ</t>
    </rPh>
    <rPh sb="7" eb="9">
      <t>コクドウ</t>
    </rPh>
    <rPh sb="12" eb="13">
      <t>ゴウ</t>
    </rPh>
    <phoneticPr fontId="3"/>
  </si>
  <si>
    <t>富浜橋 S</t>
    <rPh sb="0" eb="2">
      <t>トミハマ</t>
    </rPh>
    <rPh sb="2" eb="3">
      <t>バシ</t>
    </rPh>
    <phoneticPr fontId="1"/>
  </si>
  <si>
    <t>水呑大橋西　S</t>
    <rPh sb="0" eb="2">
      <t>ミズノミ</t>
    </rPh>
    <rPh sb="2" eb="4">
      <t>オオハシ</t>
    </rPh>
    <rPh sb="4" eb="5">
      <t>ニシ</t>
    </rPh>
    <phoneticPr fontId="1"/>
  </si>
  <si>
    <t>県道260号</t>
    <rPh sb="0" eb="2">
      <t>ケンドウ</t>
    </rPh>
    <rPh sb="5" eb="6">
      <t>ゴウ</t>
    </rPh>
    <phoneticPr fontId="1"/>
  </si>
  <si>
    <t>霞橋西下　S</t>
    <rPh sb="0" eb="1">
      <t>カスミ</t>
    </rPh>
    <rPh sb="1" eb="2">
      <t>ハシ</t>
    </rPh>
    <rPh sb="2" eb="3">
      <t>ニシ</t>
    </rPh>
    <rPh sb="3" eb="4">
      <t>シタ</t>
    </rPh>
    <phoneticPr fontId="1"/>
  </si>
  <si>
    <t>市道→県道425号</t>
    <rPh sb="0" eb="2">
      <t>シドウ</t>
    </rPh>
    <rPh sb="3" eb="5">
      <t>ケンドウ</t>
    </rPh>
    <rPh sb="8" eb="9">
      <t>ゴウ</t>
    </rPh>
    <phoneticPr fontId="1"/>
  </si>
  <si>
    <t>工和橋北　Ｓ</t>
    <rPh sb="0" eb="2">
      <t>コウワ</t>
    </rPh>
    <rPh sb="2" eb="4">
      <t>ハシキタ</t>
    </rPh>
    <phoneticPr fontId="1"/>
  </si>
  <si>
    <t>PC4 ファミリーマート 荒井町千鳥店</t>
    <rPh sb="13" eb="14">
      <t>アラ</t>
    </rPh>
    <rPh sb="14" eb="15">
      <t>メグミ</t>
    </rPh>
    <rPh sb="15" eb="16">
      <t>マチ</t>
    </rPh>
    <rPh sb="16" eb="18">
      <t>チドリ</t>
    </rPh>
    <rPh sb="18" eb="19">
      <t>ミセ</t>
    </rPh>
    <phoneticPr fontId="5"/>
  </si>
  <si>
    <t>（ゴール地点）</t>
    <rPh sb="4" eb="6">
      <t>チテン</t>
    </rPh>
    <phoneticPr fontId="1"/>
  </si>
  <si>
    <t>ポートタワー（ポートタワーに来たことがわかればよい）をバックに自転車の写真を撮ること</t>
    <rPh sb="14" eb="15">
      <t>キ</t>
    </rPh>
    <rPh sb="31" eb="34">
      <t>ジテンシャ</t>
    </rPh>
    <rPh sb="35" eb="37">
      <t>シャシン</t>
    </rPh>
    <rPh sb="38" eb="39">
      <t>ト</t>
    </rPh>
    <phoneticPr fontId="1"/>
  </si>
  <si>
    <t>なお、ゴール証明にするので、撮影時刻がわかるように（写真のプロパティやポートタワー内の時計など）</t>
    <rPh sb="6" eb="8">
      <t>ショウメイ</t>
    </rPh>
    <rPh sb="14" eb="16">
      <t>サツエイ</t>
    </rPh>
    <rPh sb="16" eb="18">
      <t>ジコク</t>
    </rPh>
    <rPh sb="26" eb="28">
      <t>シャシン</t>
    </rPh>
    <rPh sb="41" eb="42">
      <t>ナイ</t>
    </rPh>
    <rPh sb="43" eb="45">
      <t>トケイ</t>
    </rPh>
    <phoneticPr fontId="1"/>
  </si>
  <si>
    <t>にしてください。</t>
    <phoneticPr fontId="1"/>
  </si>
  <si>
    <t>渡船に乗ること。渡船は朝6時からの運行なので、それよりも早く着いた場合は、渡船方面へ曲がらずに200m先の二番潟　Ｓを左折して尾道大橋を渡って国道2号線からコースインしてください。
福本渡船ＨＰ
http://www.onoport.jp/sightseeing/route-f.html</t>
    <rPh sb="91" eb="93">
      <t>フクモト</t>
    </rPh>
    <rPh sb="93" eb="95">
      <t>トセン</t>
    </rPh>
    <phoneticPr fontId="1"/>
  </si>
  <si>
    <t>佐賀の関　国道九四フェリー乗り場</t>
    <rPh sb="0" eb="2">
      <t>サガ</t>
    </rPh>
    <rPh sb="3" eb="4">
      <t>セキ</t>
    </rPh>
    <rPh sb="5" eb="7">
      <t>コクドウ</t>
    </rPh>
    <rPh sb="7" eb="8">
      <t>キュウ</t>
    </rPh>
    <rPh sb="8" eb="9">
      <t>ヨン</t>
    </rPh>
    <rPh sb="13" eb="14">
      <t>ノ</t>
    </rPh>
    <rPh sb="15" eb="16">
      <t>バ</t>
    </rPh>
    <phoneticPr fontId="1"/>
  </si>
  <si>
    <t>ここからフェリーに乗ること。本四九フェリーは1時間おきの出発となります。１月４日は１７時以降は比較的空いているとのこと。積載できる自転車の台数は8台のみですが、輪行袋に入れたら手荷物扱いで乗船可能なので輪行袋持参でのエントリー推奨。またフェリーの予約も可能（詳細は直接お問合せください。）
国道九四フェリーHP 
http://www.koku94.jp/</t>
    <rPh sb="9" eb="10">
      <t>ノ</t>
    </rPh>
    <rPh sb="14" eb="15">
      <t>ホン</t>
    </rPh>
    <rPh sb="15" eb="16">
      <t>ヨン</t>
    </rPh>
    <rPh sb="16" eb="17">
      <t>キュウ</t>
    </rPh>
    <rPh sb="23" eb="25">
      <t>ジカン</t>
    </rPh>
    <rPh sb="28" eb="30">
      <t>シュッパツ</t>
    </rPh>
    <rPh sb="37" eb="38">
      <t>ガツ</t>
    </rPh>
    <rPh sb="39" eb="40">
      <t>ニチ</t>
    </rPh>
    <rPh sb="43" eb="44">
      <t>ジ</t>
    </rPh>
    <rPh sb="44" eb="46">
      <t>イコウ</t>
    </rPh>
    <rPh sb="47" eb="50">
      <t>ヒカクテキ</t>
    </rPh>
    <rPh sb="50" eb="51">
      <t>ス</t>
    </rPh>
    <rPh sb="60" eb="62">
      <t>セキサイ</t>
    </rPh>
    <rPh sb="65" eb="68">
      <t>ジテンシャ</t>
    </rPh>
    <rPh sb="69" eb="71">
      <t>ダイスウ</t>
    </rPh>
    <rPh sb="73" eb="74">
      <t>ダイ</t>
    </rPh>
    <rPh sb="80" eb="81">
      <t>ワ</t>
    </rPh>
    <rPh sb="81" eb="82">
      <t>イ</t>
    </rPh>
    <rPh sb="82" eb="83">
      <t>フクロ</t>
    </rPh>
    <rPh sb="84" eb="85">
      <t>イ</t>
    </rPh>
    <rPh sb="88" eb="91">
      <t>テニモツ</t>
    </rPh>
    <rPh sb="91" eb="92">
      <t>アツカ</t>
    </rPh>
    <rPh sb="94" eb="96">
      <t>ジョウセン</t>
    </rPh>
    <rPh sb="96" eb="98">
      <t>カノウ</t>
    </rPh>
    <rPh sb="101" eb="102">
      <t>ワ</t>
    </rPh>
    <rPh sb="102" eb="103">
      <t>イ</t>
    </rPh>
    <rPh sb="103" eb="104">
      <t>フクロ</t>
    </rPh>
    <rPh sb="104" eb="106">
      <t>ジサン</t>
    </rPh>
    <rPh sb="113" eb="115">
      <t>スイショウ</t>
    </rPh>
    <rPh sb="123" eb="125">
      <t>ヨヤク</t>
    </rPh>
    <rPh sb="126" eb="128">
      <t>カノウ</t>
    </rPh>
    <rPh sb="129" eb="131">
      <t>ショウサイ</t>
    </rPh>
    <rPh sb="132" eb="134">
      <t>チョクセツ</t>
    </rPh>
    <rPh sb="135" eb="137">
      <t>トイアワ</t>
    </rPh>
    <rPh sb="145" eb="147">
      <t>コクドウ</t>
    </rPh>
    <rPh sb="147" eb="148">
      <t>キュウ</t>
    </rPh>
    <rPh sb="148" eb="149">
      <t>ヨン</t>
    </rPh>
    <phoneticPr fontId="1"/>
  </si>
  <si>
    <t>東川崎　Ｓ</t>
    <rPh sb="0" eb="1">
      <t>ヒガシ</t>
    </rPh>
    <rPh sb="1" eb="3">
      <t>カワサキ</t>
    </rPh>
    <phoneticPr fontId="1"/>
  </si>
  <si>
    <t>しばらく進んで側道へ</t>
    <rPh sb="4" eb="5">
      <t>スス</t>
    </rPh>
    <rPh sb="7" eb="8">
      <t>ソク</t>
    </rPh>
    <rPh sb="8" eb="9">
      <t>ミチ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</si>
</sst>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4" x14ac:knownFonts="1">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9"/>
      <name val="ＭＳ Ｐゴシック"/>
      <family val="3"/>
      <charset val="128"/>
    </font>
    <font>
      <sz val="10"/>
      <name val="游ゴシック Light"/>
      <family val="3"/>
      <charset val="128"/>
      <scheme val="major"/>
    </font>
    <font>
      <b/>
      <sz val="16"/>
      <name val="ＭＳ ゴシック"/>
      <family val="3"/>
      <charset val="128"/>
    </font>
    <font>
      <sz val="12"/>
      <name val="ＭＳ ゴシック"/>
      <family val="3"/>
      <charset val="128"/>
    </font>
    <font>
      <sz val="12"/>
      <color theme="1"/>
      <name val="ＭＳ ゴシック"/>
      <family val="3"/>
      <charset val="128"/>
    </font>
    <font>
      <b/>
      <sz val="12"/>
      <name val="ＭＳ ゴシック"/>
      <family val="3"/>
      <charset val="128"/>
    </font>
    <font>
      <b/>
      <sz val="12"/>
      <color theme="1"/>
      <name val="ＭＳ ゴシック"/>
      <family val="3"/>
      <charset val="128"/>
    </font>
    <font>
      <sz val="9"/>
      <color theme="1"/>
      <name val="ＭＳ ゴシック"/>
      <family val="3"/>
      <charset val="128"/>
    </font>
    <font>
      <sz val="12"/>
      <color rgb="FFFF0000"/>
      <name val="ＭＳ ゴシック"/>
      <family val="3"/>
      <charset val="128"/>
    </font>
    <font>
      <b/>
      <sz val="10"/>
      <color theme="1"/>
      <name val="ＭＳ ゴシック"/>
      <family val="3"/>
      <charset val="128"/>
    </font>
  </fonts>
  <fills count="6">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2" tint="-0.249977111117893"/>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alignment vertical="center"/>
    </xf>
  </cellStyleXfs>
  <cellXfs count="95">
    <xf numFmtId="0" fontId="0" fillId="0" borderId="0" xfId="0">
      <alignment vertical="center"/>
    </xf>
    <xf numFmtId="0" fontId="6" fillId="0" borderId="0" xfId="0" applyFont="1" applyFill="1">
      <alignment vertical="center"/>
    </xf>
    <xf numFmtId="0" fontId="7" fillId="0" borderId="0" xfId="0" applyFont="1" applyFill="1">
      <alignment vertical="center"/>
    </xf>
    <xf numFmtId="176" fontId="7" fillId="0" borderId="0" xfId="0" applyNumberFormat="1" applyFont="1" applyFill="1" applyAlignment="1">
      <alignment horizontal="left" vertical="center"/>
    </xf>
    <xf numFmtId="176" fontId="7" fillId="0" borderId="0" xfId="0" applyNumberFormat="1" applyFont="1" applyFill="1" applyAlignment="1">
      <alignment horizontal="right" vertical="center"/>
    </xf>
    <xf numFmtId="14" fontId="8" fillId="0" borderId="0" xfId="0" applyNumberFormat="1" applyFont="1" applyFill="1" applyAlignment="1">
      <alignment vertical="center"/>
    </xf>
    <xf numFmtId="14" fontId="9" fillId="0" borderId="0" xfId="0" applyNumberFormat="1" applyFont="1" applyFill="1" applyAlignment="1">
      <alignment horizontal="right" vertical="center"/>
    </xf>
    <xf numFmtId="0" fontId="8" fillId="0" borderId="0" xfId="0" applyFont="1" applyFill="1" applyAlignment="1">
      <alignment vertical="center"/>
    </xf>
    <xf numFmtId="0" fontId="7" fillId="0" borderId="1" xfId="0" applyFont="1" applyFill="1" applyBorder="1">
      <alignment vertical="center"/>
    </xf>
    <xf numFmtId="0" fontId="7" fillId="0" borderId="2" xfId="0" applyFont="1" applyFill="1" applyBorder="1">
      <alignment vertical="center"/>
    </xf>
    <xf numFmtId="176" fontId="7" fillId="0" borderId="2" xfId="0" applyNumberFormat="1" applyFont="1" applyFill="1" applyBorder="1" applyAlignment="1">
      <alignment horizontal="left" vertical="center"/>
    </xf>
    <xf numFmtId="176" fontId="7" fillId="0" borderId="2" xfId="0" applyNumberFormat="1" applyFont="1" applyFill="1" applyBorder="1" applyAlignment="1">
      <alignment horizontal="right" vertical="center"/>
    </xf>
    <xf numFmtId="0" fontId="8" fillId="0" borderId="2" xfId="0" applyFont="1" applyFill="1" applyBorder="1" applyAlignment="1">
      <alignment vertical="center"/>
    </xf>
    <xf numFmtId="0" fontId="7" fillId="0" borderId="3" xfId="0" applyFont="1" applyFill="1" applyBorder="1" applyAlignment="1">
      <alignment horizontal="center" vertical="center" wrapText="1"/>
    </xf>
    <xf numFmtId="0" fontId="7" fillId="0" borderId="4" xfId="0" applyFont="1" applyFill="1" applyBorder="1">
      <alignment vertical="center"/>
    </xf>
    <xf numFmtId="0" fontId="7" fillId="0" borderId="5" xfId="0" applyFont="1" applyFill="1" applyBorder="1">
      <alignment vertical="center"/>
    </xf>
    <xf numFmtId="0" fontId="7" fillId="0" borderId="6" xfId="0" applyFont="1" applyFill="1" applyBorder="1">
      <alignment vertical="center"/>
    </xf>
    <xf numFmtId="176" fontId="7" fillId="0" borderId="5" xfId="0" applyNumberFormat="1" applyFont="1" applyFill="1" applyBorder="1" applyAlignment="1">
      <alignment horizontal="left" vertical="center"/>
    </xf>
    <xf numFmtId="176" fontId="7" fillId="0" borderId="6" xfId="0" applyNumberFormat="1" applyFont="1" applyFill="1" applyBorder="1" applyAlignment="1">
      <alignment horizontal="right" vertical="center"/>
    </xf>
    <xf numFmtId="0" fontId="8" fillId="0" borderId="6" xfId="0" applyFont="1" applyFill="1" applyBorder="1" applyAlignment="1">
      <alignment vertical="center"/>
    </xf>
    <xf numFmtId="0" fontId="7" fillId="0" borderId="7" xfId="0" applyFont="1" applyFill="1" applyBorder="1">
      <alignment vertical="center"/>
    </xf>
    <xf numFmtId="0" fontId="7" fillId="0" borderId="8" xfId="0" applyFont="1" applyFill="1" applyBorder="1">
      <alignment vertical="center"/>
    </xf>
    <xf numFmtId="0" fontId="9" fillId="2" borderId="4" xfId="0" applyFont="1" applyFill="1" applyBorder="1">
      <alignment vertical="center"/>
    </xf>
    <xf numFmtId="0" fontId="9" fillId="2" borderId="5" xfId="0" applyFont="1" applyFill="1" applyBorder="1">
      <alignment vertical="center"/>
    </xf>
    <xf numFmtId="176" fontId="9" fillId="2" borderId="5" xfId="0" applyNumberFormat="1" applyFont="1" applyFill="1" applyBorder="1" applyAlignment="1">
      <alignment horizontal="left" vertical="center"/>
    </xf>
    <xf numFmtId="176" fontId="9" fillId="2" borderId="5" xfId="0" applyNumberFormat="1" applyFont="1" applyFill="1" applyBorder="1" applyAlignment="1">
      <alignment horizontal="right" vertical="center"/>
    </xf>
    <xf numFmtId="0" fontId="10" fillId="2" borderId="5" xfId="0" applyFont="1" applyFill="1" applyBorder="1" applyAlignment="1">
      <alignment vertical="center" wrapText="1"/>
    </xf>
    <xf numFmtId="0" fontId="9" fillId="2" borderId="9" xfId="0" applyFont="1" applyFill="1" applyBorder="1">
      <alignment vertical="center"/>
    </xf>
    <xf numFmtId="176" fontId="7" fillId="0" borderId="5" xfId="0" applyNumberFormat="1" applyFont="1" applyFill="1" applyBorder="1" applyAlignment="1">
      <alignment horizontal="right" vertical="center"/>
    </xf>
    <xf numFmtId="0" fontId="8" fillId="0" borderId="5" xfId="0" applyFont="1" applyFill="1" applyBorder="1" applyAlignment="1">
      <alignment vertical="center" wrapText="1"/>
    </xf>
    <xf numFmtId="176" fontId="7" fillId="0" borderId="9" xfId="0" applyNumberFormat="1" applyFont="1" applyFill="1" applyBorder="1">
      <alignment vertical="center"/>
    </xf>
    <xf numFmtId="0" fontId="8" fillId="0" borderId="5" xfId="0" applyFont="1" applyFill="1" applyBorder="1" applyAlignment="1">
      <alignment vertical="center"/>
    </xf>
    <xf numFmtId="0" fontId="7" fillId="0" borderId="9" xfId="0" applyFont="1" applyFill="1" applyBorder="1">
      <alignment vertical="center"/>
    </xf>
    <xf numFmtId="0" fontId="9" fillId="2" borderId="5" xfId="0" applyFont="1" applyFill="1" applyBorder="1" applyAlignment="1">
      <alignment vertical="center" wrapText="1"/>
    </xf>
    <xf numFmtId="0" fontId="9" fillId="2" borderId="6" xfId="0" applyFont="1" applyFill="1" applyBorder="1">
      <alignment vertical="center"/>
    </xf>
    <xf numFmtId="176" fontId="9" fillId="2" borderId="9" xfId="0" applyNumberFormat="1" applyFont="1" applyFill="1" applyBorder="1">
      <alignment vertical="center"/>
    </xf>
    <xf numFmtId="0" fontId="9" fillId="3" borderId="4" xfId="0" applyFont="1" applyFill="1" applyBorder="1">
      <alignment vertical="center"/>
    </xf>
    <xf numFmtId="0" fontId="9" fillId="3" borderId="5" xfId="0" applyFont="1" applyFill="1" applyBorder="1">
      <alignment vertical="center"/>
    </xf>
    <xf numFmtId="0" fontId="9" fillId="3" borderId="6" xfId="0" applyFont="1" applyFill="1" applyBorder="1">
      <alignment vertical="center"/>
    </xf>
    <xf numFmtId="176" fontId="9" fillId="3" borderId="5" xfId="0" applyNumberFormat="1" applyFont="1" applyFill="1" applyBorder="1" applyAlignment="1">
      <alignment horizontal="left" vertical="center"/>
    </xf>
    <xf numFmtId="176" fontId="9" fillId="3" borderId="5" xfId="0" applyNumberFormat="1" applyFont="1" applyFill="1" applyBorder="1" applyAlignment="1">
      <alignment horizontal="right" vertical="center"/>
    </xf>
    <xf numFmtId="0" fontId="10" fillId="3" borderId="5" xfId="0" applyFont="1" applyFill="1" applyBorder="1" applyAlignment="1">
      <alignment vertical="center" wrapText="1"/>
    </xf>
    <xf numFmtId="0" fontId="9" fillId="3" borderId="9" xfId="0" applyFont="1" applyFill="1" applyBorder="1">
      <alignment vertical="center"/>
    </xf>
    <xf numFmtId="0" fontId="8" fillId="0" borderId="8" xfId="0" applyFont="1" applyFill="1" applyBorder="1" applyAlignment="1">
      <alignment vertical="center" wrapText="1"/>
    </xf>
    <xf numFmtId="176" fontId="7" fillId="0" borderId="10" xfId="0" applyNumberFormat="1" applyFont="1" applyFill="1" applyBorder="1">
      <alignment vertical="center"/>
    </xf>
    <xf numFmtId="0" fontId="7" fillId="0" borderId="5" xfId="0" applyFont="1" applyFill="1" applyBorder="1" applyAlignment="1">
      <alignment vertical="center" wrapText="1"/>
    </xf>
    <xf numFmtId="0" fontId="7" fillId="0" borderId="9" xfId="0" applyFont="1" applyFill="1" applyBorder="1" applyAlignment="1">
      <alignment vertical="center" wrapText="1"/>
    </xf>
    <xf numFmtId="0" fontId="8" fillId="0" borderId="8" xfId="0" applyFont="1" applyFill="1" applyBorder="1" applyAlignment="1">
      <alignment vertical="center"/>
    </xf>
    <xf numFmtId="176" fontId="7" fillId="0" borderId="0" xfId="0" applyNumberFormat="1" applyFont="1" applyFill="1">
      <alignment vertical="center"/>
    </xf>
    <xf numFmtId="0" fontId="9" fillId="2" borderId="8" xfId="0" applyFont="1" applyFill="1" applyBorder="1">
      <alignment vertical="center"/>
    </xf>
    <xf numFmtId="0" fontId="10" fillId="2" borderId="8" xfId="0" applyFont="1" applyFill="1" applyBorder="1" applyAlignment="1">
      <alignment vertical="center" wrapText="1"/>
    </xf>
    <xf numFmtId="176" fontId="9" fillId="2" borderId="10" xfId="0" applyNumberFormat="1" applyFont="1" applyFill="1" applyBorder="1">
      <alignment vertical="center"/>
    </xf>
    <xf numFmtId="0" fontId="11" fillId="0" borderId="5" xfId="0" applyFont="1" applyFill="1" applyBorder="1" applyAlignment="1">
      <alignment vertical="center" wrapText="1"/>
    </xf>
    <xf numFmtId="0" fontId="8" fillId="0" borderId="5" xfId="0" applyFont="1" applyFill="1" applyBorder="1">
      <alignment vertical="center"/>
    </xf>
    <xf numFmtId="0" fontId="10" fillId="2" borderId="5" xfId="0" applyFont="1" applyFill="1" applyBorder="1" applyAlignment="1">
      <alignment vertical="center"/>
    </xf>
    <xf numFmtId="0" fontId="12" fillId="0" borderId="8" xfId="0" applyFont="1" applyFill="1" applyBorder="1">
      <alignment vertical="center"/>
    </xf>
    <xf numFmtId="176" fontId="12" fillId="0" borderId="10" xfId="0" applyNumberFormat="1" applyFont="1" applyFill="1" applyBorder="1">
      <alignment vertical="center"/>
    </xf>
    <xf numFmtId="0" fontId="8" fillId="0" borderId="4" xfId="0" applyFont="1" applyFill="1" applyBorder="1">
      <alignment vertical="center"/>
    </xf>
    <xf numFmtId="176" fontId="8" fillId="0" borderId="5" xfId="0" applyNumberFormat="1" applyFont="1" applyFill="1" applyBorder="1" applyAlignment="1">
      <alignment horizontal="right" vertical="center"/>
    </xf>
    <xf numFmtId="0" fontId="8" fillId="0" borderId="8" xfId="0" applyFont="1" applyFill="1" applyBorder="1">
      <alignment vertical="center"/>
    </xf>
    <xf numFmtId="176" fontId="8" fillId="0" borderId="10" xfId="0" applyNumberFormat="1" applyFont="1" applyFill="1" applyBorder="1">
      <alignment vertical="center"/>
    </xf>
    <xf numFmtId="0" fontId="8" fillId="0" borderId="0" xfId="0" applyFont="1" applyFill="1">
      <alignment vertical="center"/>
    </xf>
    <xf numFmtId="176" fontId="8" fillId="0" borderId="9" xfId="0" applyNumberFormat="1" applyFont="1" applyFill="1" applyBorder="1">
      <alignment vertical="center"/>
    </xf>
    <xf numFmtId="0" fontId="9" fillId="2" borderId="11" xfId="0" applyFont="1" applyFill="1" applyBorder="1">
      <alignment vertical="center"/>
    </xf>
    <xf numFmtId="0" fontId="7" fillId="0" borderId="12" xfId="0" applyFont="1" applyFill="1" applyBorder="1">
      <alignment vertical="center"/>
    </xf>
    <xf numFmtId="0" fontId="12" fillId="0" borderId="13" xfId="0" applyFont="1" applyFill="1" applyBorder="1" applyAlignment="1">
      <alignment vertical="center" wrapText="1"/>
    </xf>
    <xf numFmtId="0" fontId="12" fillId="0" borderId="13" xfId="0" applyFont="1" applyFill="1" applyBorder="1">
      <alignment vertical="center"/>
    </xf>
    <xf numFmtId="176" fontId="7" fillId="0" borderId="13" xfId="0" applyNumberFormat="1" applyFont="1" applyFill="1" applyBorder="1" applyAlignment="1">
      <alignment horizontal="left" vertical="center"/>
    </xf>
    <xf numFmtId="176" fontId="7" fillId="0" borderId="13" xfId="0" applyNumberFormat="1" applyFont="1" applyFill="1" applyBorder="1" applyAlignment="1">
      <alignment horizontal="right" vertical="center"/>
    </xf>
    <xf numFmtId="0" fontId="7" fillId="0" borderId="13" xfId="0" applyFont="1" applyFill="1" applyBorder="1">
      <alignment vertical="center"/>
    </xf>
    <xf numFmtId="0" fontId="8" fillId="0" borderId="13" xfId="0" applyFont="1" applyFill="1" applyBorder="1" applyAlignment="1">
      <alignment vertical="center" wrapText="1"/>
    </xf>
    <xf numFmtId="176" fontId="7" fillId="0" borderId="14" xfId="0" applyNumberFormat="1" applyFont="1" applyFill="1" applyBorder="1" applyAlignment="1">
      <alignment horizontal="center" vertical="center"/>
    </xf>
    <xf numFmtId="22" fontId="9" fillId="0" borderId="7" xfId="0" applyNumberFormat="1" applyFont="1" applyFill="1" applyBorder="1">
      <alignment vertical="center"/>
    </xf>
    <xf numFmtId="0" fontId="7" fillId="0" borderId="0" xfId="0" applyFont="1" applyFill="1" applyBorder="1" applyAlignment="1">
      <alignment vertical="center" wrapText="1"/>
    </xf>
    <xf numFmtId="0" fontId="7" fillId="0" borderId="0" xfId="0" applyFont="1" applyFill="1" applyAlignment="1">
      <alignment vertical="center" wrapText="1"/>
    </xf>
    <xf numFmtId="0" fontId="8" fillId="0" borderId="0" xfId="0" applyFont="1" applyFill="1" applyAlignment="1">
      <alignment vertical="center" wrapText="1"/>
    </xf>
    <xf numFmtId="0" fontId="2" fillId="0" borderId="0" xfId="0" applyFont="1">
      <alignment vertical="center"/>
    </xf>
    <xf numFmtId="176" fontId="7" fillId="2" borderId="5" xfId="0" applyNumberFormat="1" applyFont="1" applyFill="1" applyBorder="1" applyAlignment="1">
      <alignment horizontal="left" vertical="center"/>
    </xf>
    <xf numFmtId="0" fontId="9" fillId="4" borderId="4" xfId="0" applyFont="1" applyFill="1" applyBorder="1">
      <alignment vertical="center"/>
    </xf>
    <xf numFmtId="0" fontId="9" fillId="4" borderId="5" xfId="0" applyFont="1" applyFill="1" applyBorder="1">
      <alignment vertical="center"/>
    </xf>
    <xf numFmtId="0" fontId="9" fillId="4" borderId="8" xfId="0" applyFont="1" applyFill="1" applyBorder="1">
      <alignment vertical="center"/>
    </xf>
    <xf numFmtId="176" fontId="9" fillId="4" borderId="5" xfId="0" applyNumberFormat="1" applyFont="1" applyFill="1" applyBorder="1" applyAlignment="1">
      <alignment horizontal="left" vertical="center"/>
    </xf>
    <xf numFmtId="176" fontId="9" fillId="4" borderId="5" xfId="0" applyNumberFormat="1" applyFont="1" applyFill="1" applyBorder="1" applyAlignment="1">
      <alignment horizontal="right" vertical="center"/>
    </xf>
    <xf numFmtId="176" fontId="9" fillId="4" borderId="10" xfId="0" applyNumberFormat="1" applyFont="1" applyFill="1" applyBorder="1">
      <alignment vertical="center"/>
    </xf>
    <xf numFmtId="0" fontId="9" fillId="4" borderId="8" xfId="0" applyFont="1" applyFill="1" applyBorder="1" applyAlignment="1">
      <alignment vertical="center" wrapText="1"/>
    </xf>
    <xf numFmtId="0" fontId="13" fillId="3" borderId="5" xfId="0" applyFont="1" applyFill="1" applyBorder="1" applyAlignment="1">
      <alignment vertical="center" wrapText="1"/>
    </xf>
    <xf numFmtId="0" fontId="7" fillId="5" borderId="4" xfId="0" applyFont="1" applyFill="1" applyBorder="1">
      <alignment vertical="center"/>
    </xf>
    <xf numFmtId="0" fontId="7" fillId="5" borderId="5" xfId="0" applyFont="1" applyFill="1" applyBorder="1">
      <alignment vertical="center"/>
    </xf>
    <xf numFmtId="0" fontId="7" fillId="5" borderId="5" xfId="0" applyFont="1" applyFill="1" applyBorder="1" applyAlignment="1">
      <alignment vertical="center" wrapText="1"/>
    </xf>
    <xf numFmtId="176" fontId="7" fillId="5" borderId="5" xfId="0" applyNumberFormat="1" applyFont="1" applyFill="1" applyBorder="1" applyAlignment="1">
      <alignment horizontal="left" vertical="center"/>
    </xf>
    <xf numFmtId="176" fontId="7" fillId="5" borderId="5" xfId="0" applyNumberFormat="1" applyFont="1" applyFill="1" applyBorder="1" applyAlignment="1">
      <alignment horizontal="right" vertical="center"/>
    </xf>
    <xf numFmtId="0" fontId="7" fillId="5" borderId="8" xfId="0" applyFont="1" applyFill="1" applyBorder="1">
      <alignment vertical="center"/>
    </xf>
    <xf numFmtId="0" fontId="8" fillId="5" borderId="8" xfId="0" applyFont="1" applyFill="1" applyBorder="1" applyAlignment="1">
      <alignment vertical="center" wrapText="1"/>
    </xf>
    <xf numFmtId="176" fontId="7" fillId="5" borderId="10" xfId="0" applyNumberFormat="1" applyFont="1" applyFill="1" applyBorder="1">
      <alignment vertical="center"/>
    </xf>
    <xf numFmtId="0" fontId="13" fillId="4" borderId="5" xfId="0" applyFont="1" applyFill="1"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143</xdr:row>
      <xdr:rowOff>76200</xdr:rowOff>
    </xdr:from>
    <xdr:to>
      <xdr:col>2</xdr:col>
      <xdr:colOff>247650</xdr:colOff>
      <xdr:row>179</xdr:row>
      <xdr:rowOff>133350</xdr:rowOff>
    </xdr:to>
    <xdr:pic>
      <xdr:nvPicPr>
        <xdr:cNvPr id="2" name="図 1" descr="https://lh3.googleusercontent.com/1m1wjwnnNWASOi5ocElY3FKb8ltOLL7pz5jrwlCuxavmAyHLhv1QgdiCa6h2B3YRHNT1wHV6dPzuR0vs_J6IbqoECE-lMh2FSCycMScgJqCM_A7Epr6uhNiKuGiFjxTGTjXTWxoB5UuQ5t9PcpsebBZkMq69DStEdLZSgOQuJQgUW8yh6J5fNgupCOzPLGp1-MC5t62t3llrhBC6m7vyn0YrdjwnlHTph_4aEvEsPg1UVbHJQ-rAyG0kxfElCx5IZDmjAqrPDp0ZIonq8ayQ5f5UWHI9T7GBjdPX0DRcXwsserDl8ihVqFXRHOwnKXpmhDmA0A5L4TzklRgnEIOzXdcWr9yXN5F2rCQolsSb5InxOd-djuqI7kGfReKD3jUTGYc9Q2DbSwmcVaypkvufGc3iGAE7eGyjoHw03po_tTeQiGFkJGD1ljlvS3163qYz9AnoC_IMAJuhfCG5sJkCW6ijuTA0G49z3tvkpb1dHu8hRRs__G0vTjXmo03zAkF1HsKPi0g7Bzj5DhQEFm3T0NXlEOBOfGJJFox9E9kcxBDpiyk4p2kvEdJ0lABYeMK6mMYwDW7ShiaIVPnVJh1AlNNI9bDlVxEQ4t9lcvCpKX0dLrlj1GCDBzLzqzpJlcxChaufT58VhJHcjQKk5tmJo0NW=w399-h709-no">
          <a:extLst>
            <a:ext uri="{FF2B5EF4-FFF2-40B4-BE49-F238E27FC236}">
              <a16:creationId xmlns:a16="http://schemas.microsoft.com/office/drawing/2014/main" id="{413F740B-BEBC-4D2C-9F48-BF55ED3AF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9517975"/>
          <a:ext cx="3800475" cy="675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28574</xdr:colOff>
      <xdr:row>142</xdr:row>
      <xdr:rowOff>43457</xdr:rowOff>
    </xdr:from>
    <xdr:to>
      <xdr:col>7</xdr:col>
      <xdr:colOff>1276349</xdr:colOff>
      <xdr:row>161</xdr:row>
      <xdr:rowOff>114299</xdr:rowOff>
    </xdr:to>
    <xdr:pic>
      <xdr:nvPicPr>
        <xdr:cNvPr id="4" name="図 3">
          <a:extLst>
            <a:ext uri="{FF2B5EF4-FFF2-40B4-BE49-F238E27FC236}">
              <a16:creationId xmlns:a16="http://schemas.microsoft.com/office/drawing/2014/main" id="{D59EA75C-78ED-4E76-B740-B68B373222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67299" y="29304257"/>
          <a:ext cx="6238875" cy="3509367"/>
        </a:xfrm>
        <a:prstGeom prst="rect">
          <a:avLst/>
        </a:prstGeom>
      </xdr:spPr>
    </xdr:pic>
    <xdr:clientData/>
  </xdr:twoCellAnchor>
  <xdr:twoCellAnchor editAs="oneCell">
    <xdr:from>
      <xdr:col>7</xdr:col>
      <xdr:colOff>723900</xdr:colOff>
      <xdr:row>164</xdr:row>
      <xdr:rowOff>123825</xdr:rowOff>
    </xdr:from>
    <xdr:to>
      <xdr:col>7</xdr:col>
      <xdr:colOff>3434953</xdr:colOff>
      <xdr:row>191</xdr:row>
      <xdr:rowOff>57150</xdr:rowOff>
    </xdr:to>
    <xdr:pic>
      <xdr:nvPicPr>
        <xdr:cNvPr id="6" name="図 5">
          <a:extLst>
            <a:ext uri="{FF2B5EF4-FFF2-40B4-BE49-F238E27FC236}">
              <a16:creationId xmlns:a16="http://schemas.microsoft.com/office/drawing/2014/main" id="{1AFA825A-1F44-4BB4-82CD-3B65A752BB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53725" y="33547050"/>
          <a:ext cx="2711053" cy="4819650"/>
        </a:xfrm>
        <a:prstGeom prst="rect">
          <a:avLst/>
        </a:prstGeom>
      </xdr:spPr>
    </xdr:pic>
    <xdr:clientData/>
  </xdr:twoCellAnchor>
  <xdr:twoCellAnchor editAs="oneCell">
    <xdr:from>
      <xdr:col>3</xdr:col>
      <xdr:colOff>19050</xdr:colOff>
      <xdr:row>165</xdr:row>
      <xdr:rowOff>38100</xdr:rowOff>
    </xdr:from>
    <xdr:to>
      <xdr:col>7</xdr:col>
      <xdr:colOff>565150</xdr:colOff>
      <xdr:row>182</xdr:row>
      <xdr:rowOff>76200</xdr:rowOff>
    </xdr:to>
    <xdr:pic>
      <xdr:nvPicPr>
        <xdr:cNvPr id="7" name="図 6">
          <a:extLst>
            <a:ext uri="{FF2B5EF4-FFF2-40B4-BE49-F238E27FC236}">
              <a16:creationId xmlns:a16="http://schemas.microsoft.com/office/drawing/2014/main" id="{CD2E5516-D39B-451A-B040-1CE34AD771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57775" y="33642300"/>
          <a:ext cx="5537200" cy="3114675"/>
        </a:xfrm>
        <a:prstGeom prst="rect">
          <a:avLst/>
        </a:prstGeom>
      </xdr:spPr>
    </xdr:pic>
    <xdr:clientData/>
  </xdr:twoCellAnchor>
  <xdr:twoCellAnchor editAs="oneCell">
    <xdr:from>
      <xdr:col>3</xdr:col>
      <xdr:colOff>28576</xdr:colOff>
      <xdr:row>182</xdr:row>
      <xdr:rowOff>142875</xdr:rowOff>
    </xdr:from>
    <xdr:to>
      <xdr:col>7</xdr:col>
      <xdr:colOff>542926</xdr:colOff>
      <xdr:row>199</xdr:row>
      <xdr:rowOff>163115</xdr:rowOff>
    </xdr:to>
    <xdr:pic>
      <xdr:nvPicPr>
        <xdr:cNvPr id="8" name="図 7">
          <a:extLst>
            <a:ext uri="{FF2B5EF4-FFF2-40B4-BE49-F238E27FC236}">
              <a16:creationId xmlns:a16="http://schemas.microsoft.com/office/drawing/2014/main" id="{88B6BF38-49FC-448D-80B3-E3B8161A7D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67301" y="36823650"/>
          <a:ext cx="5505450" cy="3096815"/>
        </a:xfrm>
        <a:prstGeom prst="rect">
          <a:avLst/>
        </a:prstGeom>
      </xdr:spPr>
    </xdr:pic>
    <xdr:clientData/>
  </xdr:twoCellAnchor>
  <xdr:twoCellAnchor editAs="oneCell">
    <xdr:from>
      <xdr:col>0</xdr:col>
      <xdr:colOff>133350</xdr:colOff>
      <xdr:row>207</xdr:row>
      <xdr:rowOff>152400</xdr:rowOff>
    </xdr:from>
    <xdr:to>
      <xdr:col>3</xdr:col>
      <xdr:colOff>650591</xdr:colOff>
      <xdr:row>225</xdr:row>
      <xdr:rowOff>19050</xdr:rowOff>
    </xdr:to>
    <xdr:pic>
      <xdr:nvPicPr>
        <xdr:cNvPr id="9" name="図 8" descr="https://lh3.googleusercontent.com/YByoVTUTKQv2SQJ4zFbsQ0Ag55fXW3gX3M235HPIbvVY1LymIU_By_d-TvjKyxZx51rshSgH4K8a37Cz_QKtLS8RuQJNAteQaO43Py2T2i4-ZKzWe7aVfZkQYdTWXwwXoHpK3rfM9m1iK89B8LJRVW2kgqAWDDivvvlqmloWWGJWraFA4IcxubTs8tK7mQbBpquuBmHFRSzNal0cZdlxupy3euKt7h-auhhQ2S0Q887ACuoQZEG0T1INgldX0HXbGcd9oehuY4sWKOMAQBpJW7Ugli5MjCWtTKmNdTzwrxsveSVy2jSekd0CEPC8mU_xyQhTaKG7ruuG05R0bz7mZPq9ECdURCLTYMQ95OYPdNO2PRBXzu3guXCuxspaWLad2jvoE8YFWOwTQGT6TPZdQZYqAObYZm8_vxCi_U7yEd3CUzTSR6Za4ZBv3IlqZvn38p2i3XJak4OK8z9fps0hwt7ZkfqcPLvV5CowQDtD80l-LDLcKZKfJTnVCypJSfEr5W-Hub2nqk8NUhtOXIm4fG7SdmuhWAOlnTuPoXAhvOxPxb-ABRdM_BmrWHM-JJmn83gnhr8M4Wds1xb3yCHAMysk1LIyUIal1DpDAZCedNVldJb5LSDE71Xoo3bEiaqsE_z8H4jp5HQp8_po16HeiXqH=w1348-h758-no">
          <a:extLst>
            <a:ext uri="{FF2B5EF4-FFF2-40B4-BE49-F238E27FC236}">
              <a16:creationId xmlns:a16="http://schemas.microsoft.com/office/drawing/2014/main" id="{0B89C220-8943-4265-A9DF-252E7BDD8DD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3350" y="41538525"/>
          <a:ext cx="555596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B92-D173-4C40-B893-B1452CB91085}">
  <sheetPr>
    <pageSetUpPr fitToPage="1"/>
  </sheetPr>
  <dimension ref="A1:J207"/>
  <sheetViews>
    <sheetView tabSelected="1" zoomScaleNormal="100" zoomScaleSheetLayoutView="100" workbookViewId="0">
      <selection activeCell="A5" sqref="A5"/>
    </sheetView>
  </sheetViews>
  <sheetFormatPr defaultColWidth="7.75" defaultRowHeight="14.25" x14ac:dyDescent="0.15"/>
  <cols>
    <col min="1" max="1" width="5.375" style="2" customWidth="1"/>
    <col min="2" max="2" width="46.5" style="2" customWidth="1"/>
    <col min="3" max="3" width="14.25" style="2" customWidth="1"/>
    <col min="4" max="4" width="46.625" style="2" customWidth="1"/>
    <col min="5" max="5" width="8.25" style="3" customWidth="1"/>
    <col min="6" max="6" width="10.25" style="4" customWidth="1"/>
    <col min="7" max="7" width="0.375" style="2" customWidth="1"/>
    <col min="8" max="8" width="52.75" style="7" customWidth="1"/>
    <col min="9" max="9" width="29.125" style="2" customWidth="1"/>
    <col min="10" max="10" width="7.75" style="2" customWidth="1"/>
    <col min="11" max="16384" width="7.75" style="2"/>
  </cols>
  <sheetData>
    <row r="1" spans="1:9" ht="18.75" x14ac:dyDescent="0.15">
      <c r="A1" s="1" t="s">
        <v>0</v>
      </c>
      <c r="H1" s="5"/>
      <c r="I1" s="6">
        <f ca="1">TODAY()</f>
        <v>43459</v>
      </c>
    </row>
    <row r="3" spans="1:9" ht="15" thickBot="1" x14ac:dyDescent="0.2"/>
    <row r="4" spans="1:9" ht="21.75" customHeight="1" thickBot="1" x14ac:dyDescent="0.2">
      <c r="A4" s="8"/>
      <c r="B4" s="9" t="s">
        <v>1</v>
      </c>
      <c r="C4" s="9" t="s">
        <v>2</v>
      </c>
      <c r="D4" s="9" t="s">
        <v>3</v>
      </c>
      <c r="E4" s="10" t="s">
        <v>4</v>
      </c>
      <c r="F4" s="11" t="s">
        <v>5</v>
      </c>
      <c r="G4" s="9"/>
      <c r="H4" s="12" t="s">
        <v>6</v>
      </c>
      <c r="I4" s="13" t="s">
        <v>7</v>
      </c>
    </row>
    <row r="5" spans="1:9" ht="15" thickTop="1" x14ac:dyDescent="0.15">
      <c r="A5" s="14">
        <v>1</v>
      </c>
      <c r="B5" s="15" t="s">
        <v>8</v>
      </c>
      <c r="C5" s="16" t="s">
        <v>9</v>
      </c>
      <c r="D5" s="16" t="s">
        <v>10</v>
      </c>
      <c r="E5" s="17">
        <v>0</v>
      </c>
      <c r="F5" s="18">
        <v>0</v>
      </c>
      <c r="G5" s="16"/>
      <c r="H5" s="19"/>
      <c r="I5" s="72" t="s">
        <v>219</v>
      </c>
    </row>
    <row r="6" spans="1:9" x14ac:dyDescent="0.15">
      <c r="A6" s="14">
        <f>A5+1</f>
        <v>2</v>
      </c>
      <c r="B6" s="15" t="s">
        <v>11</v>
      </c>
      <c r="C6" s="16" t="s">
        <v>12</v>
      </c>
      <c r="D6" s="16" t="s">
        <v>239</v>
      </c>
      <c r="E6" s="17">
        <f>F6-F5</f>
        <v>0.8</v>
      </c>
      <c r="F6" s="18">
        <v>0.8</v>
      </c>
      <c r="G6" s="16"/>
      <c r="H6" s="19"/>
      <c r="I6" s="20"/>
    </row>
    <row r="7" spans="1:9" x14ac:dyDescent="0.15">
      <c r="A7" s="14">
        <f>A6+1</f>
        <v>3</v>
      </c>
      <c r="B7" s="21" t="s">
        <v>13</v>
      </c>
      <c r="C7" s="16" t="s">
        <v>12</v>
      </c>
      <c r="D7" s="16" t="s">
        <v>240</v>
      </c>
      <c r="E7" s="17">
        <f t="shared" ref="E7:E104" si="0">F7-F6</f>
        <v>27.7</v>
      </c>
      <c r="F7" s="18">
        <v>28.5</v>
      </c>
      <c r="G7" s="16"/>
      <c r="H7" s="19"/>
      <c r="I7" s="20"/>
    </row>
    <row r="8" spans="1:9" x14ac:dyDescent="0.15">
      <c r="A8" s="22">
        <f t="shared" ref="A8:A71" si="1">A7+1</f>
        <v>4</v>
      </c>
      <c r="B8" s="23" t="s">
        <v>15</v>
      </c>
      <c r="C8" s="23" t="s">
        <v>9</v>
      </c>
      <c r="D8" s="23" t="s">
        <v>16</v>
      </c>
      <c r="E8" s="24">
        <f t="shared" si="0"/>
        <v>47.599999999999994</v>
      </c>
      <c r="F8" s="25">
        <v>76.099999999999994</v>
      </c>
      <c r="G8" s="23"/>
      <c r="H8" s="26" t="s">
        <v>17</v>
      </c>
      <c r="I8" s="27"/>
    </row>
    <row r="9" spans="1:9" x14ac:dyDescent="0.15">
      <c r="A9" s="14">
        <f t="shared" si="1"/>
        <v>5</v>
      </c>
      <c r="B9" s="15" t="s">
        <v>18</v>
      </c>
      <c r="C9" s="15" t="s">
        <v>12</v>
      </c>
      <c r="D9" s="15" t="s">
        <v>19</v>
      </c>
      <c r="E9" s="17">
        <f t="shared" si="0"/>
        <v>9.3000000000000114</v>
      </c>
      <c r="F9" s="28">
        <v>85.4</v>
      </c>
      <c r="G9" s="15"/>
      <c r="H9" s="29"/>
      <c r="I9" s="30"/>
    </row>
    <row r="10" spans="1:9" x14ac:dyDescent="0.15">
      <c r="A10" s="14">
        <f t="shared" si="1"/>
        <v>6</v>
      </c>
      <c r="B10" s="15" t="s">
        <v>20</v>
      </c>
      <c r="C10" s="15" t="s">
        <v>14</v>
      </c>
      <c r="D10" s="15" t="s">
        <v>21</v>
      </c>
      <c r="E10" s="17">
        <f t="shared" si="0"/>
        <v>17.899999999999991</v>
      </c>
      <c r="F10" s="28">
        <v>103.3</v>
      </c>
      <c r="G10" s="15"/>
      <c r="H10" s="31" t="s">
        <v>22</v>
      </c>
      <c r="I10" s="32"/>
    </row>
    <row r="11" spans="1:9" x14ac:dyDescent="0.15">
      <c r="A11" s="14">
        <f t="shared" si="1"/>
        <v>7</v>
      </c>
      <c r="B11" s="15" t="s">
        <v>23</v>
      </c>
      <c r="C11" s="15" t="s">
        <v>12</v>
      </c>
      <c r="D11" s="16" t="s">
        <v>241</v>
      </c>
      <c r="E11" s="17">
        <f t="shared" si="0"/>
        <v>0.29999999999999716</v>
      </c>
      <c r="F11" s="28">
        <v>103.6</v>
      </c>
      <c r="G11" s="15"/>
      <c r="H11" s="31" t="s">
        <v>24</v>
      </c>
      <c r="I11" s="32"/>
    </row>
    <row r="12" spans="1:9" x14ac:dyDescent="0.15">
      <c r="A12" s="14">
        <f t="shared" si="1"/>
        <v>8</v>
      </c>
      <c r="B12" s="15" t="s">
        <v>11</v>
      </c>
      <c r="C12" s="15" t="s">
        <v>25</v>
      </c>
      <c r="D12" s="16" t="s">
        <v>241</v>
      </c>
      <c r="E12" s="17">
        <f t="shared" si="0"/>
        <v>0.60000000000000853</v>
      </c>
      <c r="F12" s="28">
        <v>104.2</v>
      </c>
      <c r="G12" s="15"/>
      <c r="H12" s="31"/>
      <c r="I12" s="32"/>
    </row>
    <row r="13" spans="1:9" x14ac:dyDescent="0.15">
      <c r="A13" s="22">
        <f t="shared" si="1"/>
        <v>9</v>
      </c>
      <c r="B13" s="33" t="s">
        <v>26</v>
      </c>
      <c r="C13" s="23" t="s">
        <v>9</v>
      </c>
      <c r="D13" s="34" t="s">
        <v>241</v>
      </c>
      <c r="E13" s="24">
        <f t="shared" si="0"/>
        <v>1.7000000000000028</v>
      </c>
      <c r="F13" s="25">
        <v>105.9</v>
      </c>
      <c r="G13" s="23"/>
      <c r="H13" s="26" t="s">
        <v>27</v>
      </c>
      <c r="I13" s="35" t="s">
        <v>220</v>
      </c>
    </row>
    <row r="14" spans="1:9" x14ac:dyDescent="0.15">
      <c r="A14" s="14">
        <f t="shared" si="1"/>
        <v>10</v>
      </c>
      <c r="B14" s="21" t="s">
        <v>28</v>
      </c>
      <c r="C14" s="15" t="s">
        <v>12</v>
      </c>
      <c r="D14" s="16" t="s">
        <v>241</v>
      </c>
      <c r="E14" s="17">
        <f t="shared" si="0"/>
        <v>6.8999999999999915</v>
      </c>
      <c r="F14" s="28">
        <v>112.8</v>
      </c>
      <c r="G14" s="15"/>
      <c r="H14" s="31"/>
      <c r="I14" s="32"/>
    </row>
    <row r="15" spans="1:9" ht="114.75" customHeight="1" x14ac:dyDescent="0.15">
      <c r="A15" s="36">
        <f t="shared" si="1"/>
        <v>11</v>
      </c>
      <c r="B15" s="37" t="s">
        <v>258</v>
      </c>
      <c r="C15" s="37" t="s">
        <v>29</v>
      </c>
      <c r="D15" s="38" t="s">
        <v>241</v>
      </c>
      <c r="E15" s="39">
        <f t="shared" si="0"/>
        <v>0.10000000000000853</v>
      </c>
      <c r="F15" s="40">
        <v>112.9</v>
      </c>
      <c r="G15" s="37"/>
      <c r="H15" s="85" t="s">
        <v>259</v>
      </c>
      <c r="I15" s="42"/>
    </row>
    <row r="16" spans="1:9" x14ac:dyDescent="0.15">
      <c r="A16" s="36">
        <f t="shared" si="1"/>
        <v>12</v>
      </c>
      <c r="B16" s="37" t="s">
        <v>30</v>
      </c>
      <c r="C16" s="37" t="s">
        <v>9</v>
      </c>
      <c r="D16" s="37" t="s">
        <v>31</v>
      </c>
      <c r="E16" s="39">
        <f t="shared" si="0"/>
        <v>0</v>
      </c>
      <c r="F16" s="40">
        <v>112.9</v>
      </c>
      <c r="G16" s="37"/>
      <c r="H16" s="41" t="s">
        <v>32</v>
      </c>
      <c r="I16" s="42"/>
    </row>
    <row r="17" spans="1:9" x14ac:dyDescent="0.15">
      <c r="A17" s="14">
        <f t="shared" si="1"/>
        <v>13</v>
      </c>
      <c r="B17" s="15" t="s">
        <v>11</v>
      </c>
      <c r="C17" s="15" t="s">
        <v>12</v>
      </c>
      <c r="D17" s="15" t="s">
        <v>33</v>
      </c>
      <c r="E17" s="17">
        <f t="shared" si="0"/>
        <v>9.9999999999994316E-2</v>
      </c>
      <c r="F17" s="28">
        <f>$F$16+0.1</f>
        <v>113</v>
      </c>
      <c r="G17" s="15"/>
      <c r="H17" s="31"/>
      <c r="I17" s="32"/>
    </row>
    <row r="18" spans="1:9" x14ac:dyDescent="0.15">
      <c r="A18" s="14">
        <f t="shared" si="1"/>
        <v>14</v>
      </c>
      <c r="B18" s="15" t="s">
        <v>34</v>
      </c>
      <c r="C18" s="15" t="s">
        <v>14</v>
      </c>
      <c r="D18" s="15" t="s">
        <v>33</v>
      </c>
      <c r="E18" s="17">
        <f t="shared" si="0"/>
        <v>5.9000000000000057</v>
      </c>
      <c r="F18" s="28">
        <f>$F$16+6</f>
        <v>118.9</v>
      </c>
      <c r="G18" s="15"/>
      <c r="H18" s="31" t="s">
        <v>35</v>
      </c>
      <c r="I18" s="32"/>
    </row>
    <row r="19" spans="1:9" x14ac:dyDescent="0.15">
      <c r="A19" s="14">
        <f t="shared" si="1"/>
        <v>15</v>
      </c>
      <c r="B19" s="15" t="s">
        <v>11</v>
      </c>
      <c r="C19" s="15" t="s">
        <v>14</v>
      </c>
      <c r="D19" s="15" t="s">
        <v>33</v>
      </c>
      <c r="E19" s="17">
        <f t="shared" si="0"/>
        <v>2.0999999999999943</v>
      </c>
      <c r="F19" s="28">
        <f>$F$16+8.1</f>
        <v>121</v>
      </c>
      <c r="G19" s="15"/>
      <c r="H19" s="31" t="s">
        <v>36</v>
      </c>
      <c r="I19" s="32"/>
    </row>
    <row r="20" spans="1:9" x14ac:dyDescent="0.15">
      <c r="A20" s="14">
        <f t="shared" si="1"/>
        <v>16</v>
      </c>
      <c r="B20" s="15" t="s">
        <v>34</v>
      </c>
      <c r="C20" s="15" t="s">
        <v>14</v>
      </c>
      <c r="D20" s="15" t="s">
        <v>31</v>
      </c>
      <c r="E20" s="17">
        <f t="shared" si="0"/>
        <v>0.70000000000000284</v>
      </c>
      <c r="F20" s="28">
        <f>$F$16+8.8</f>
        <v>121.7</v>
      </c>
      <c r="G20" s="15"/>
      <c r="H20" s="31" t="s">
        <v>37</v>
      </c>
      <c r="I20" s="32"/>
    </row>
    <row r="21" spans="1:9" x14ac:dyDescent="0.15">
      <c r="A21" s="14">
        <f t="shared" si="1"/>
        <v>17</v>
      </c>
      <c r="B21" s="15" t="s">
        <v>11</v>
      </c>
      <c r="C21" s="15" t="s">
        <v>14</v>
      </c>
      <c r="D21" s="15" t="s">
        <v>33</v>
      </c>
      <c r="E21" s="17">
        <f t="shared" si="0"/>
        <v>2.5</v>
      </c>
      <c r="F21" s="28">
        <f>$F$16+11.3</f>
        <v>124.2</v>
      </c>
      <c r="G21" s="15"/>
      <c r="H21" s="31"/>
      <c r="I21" s="32"/>
    </row>
    <row r="22" spans="1:9" ht="28.5" x14ac:dyDescent="0.15">
      <c r="A22" s="22">
        <f t="shared" si="1"/>
        <v>18</v>
      </c>
      <c r="B22" s="33" t="s">
        <v>229</v>
      </c>
      <c r="C22" s="23" t="s">
        <v>38</v>
      </c>
      <c r="D22" s="23" t="s">
        <v>33</v>
      </c>
      <c r="E22" s="24">
        <f t="shared" si="0"/>
        <v>2.9000000000000057</v>
      </c>
      <c r="F22" s="25">
        <f>$F$16+14.2</f>
        <v>127.10000000000001</v>
      </c>
      <c r="G22" s="23"/>
      <c r="H22" s="26" t="s">
        <v>39</v>
      </c>
      <c r="I22" s="35"/>
    </row>
    <row r="23" spans="1:9" x14ac:dyDescent="0.15">
      <c r="A23" s="14">
        <f t="shared" si="1"/>
        <v>19</v>
      </c>
      <c r="B23" s="21" t="s">
        <v>28</v>
      </c>
      <c r="C23" s="15" t="s">
        <v>12</v>
      </c>
      <c r="D23" s="15" t="s">
        <v>31</v>
      </c>
      <c r="E23" s="17">
        <f t="shared" si="0"/>
        <v>2.8999999999999915</v>
      </c>
      <c r="F23" s="28">
        <f>$F$16+17.1</f>
        <v>130</v>
      </c>
      <c r="G23" s="15"/>
      <c r="H23" s="29"/>
      <c r="I23" s="30"/>
    </row>
    <row r="24" spans="1:9" ht="28.5" x14ac:dyDescent="0.15">
      <c r="A24" s="14">
        <f t="shared" si="1"/>
        <v>20</v>
      </c>
      <c r="B24" s="21" t="s">
        <v>28</v>
      </c>
      <c r="C24" s="15" t="s">
        <v>12</v>
      </c>
      <c r="D24" s="15" t="s">
        <v>33</v>
      </c>
      <c r="E24" s="17">
        <f t="shared" si="0"/>
        <v>3.0999999999999943</v>
      </c>
      <c r="F24" s="28">
        <f>$F$16+20.2</f>
        <v>133.1</v>
      </c>
      <c r="G24" s="15"/>
      <c r="H24" s="29" t="s">
        <v>40</v>
      </c>
      <c r="I24" s="30"/>
    </row>
    <row r="25" spans="1:9" x14ac:dyDescent="0.15">
      <c r="A25" s="14">
        <f t="shared" si="1"/>
        <v>21</v>
      </c>
      <c r="B25" s="21" t="s">
        <v>13</v>
      </c>
      <c r="C25" s="15" t="s">
        <v>12</v>
      </c>
      <c r="D25" s="15" t="s">
        <v>44</v>
      </c>
      <c r="E25" s="17">
        <f t="shared" si="0"/>
        <v>41.900000000000006</v>
      </c>
      <c r="F25" s="28">
        <f>$F$16+62.1</f>
        <v>175</v>
      </c>
      <c r="G25" s="15"/>
      <c r="H25" s="29" t="s">
        <v>41</v>
      </c>
      <c r="I25" s="30"/>
    </row>
    <row r="26" spans="1:9" x14ac:dyDescent="0.15">
      <c r="A26" s="14">
        <f t="shared" si="1"/>
        <v>22</v>
      </c>
      <c r="B26" s="21" t="s">
        <v>42</v>
      </c>
      <c r="C26" s="15" t="s">
        <v>14</v>
      </c>
      <c r="D26" s="15" t="s">
        <v>44</v>
      </c>
      <c r="E26" s="17">
        <f t="shared" si="0"/>
        <v>19.199999999999989</v>
      </c>
      <c r="F26" s="28">
        <f>$F$16+81.3</f>
        <v>194.2</v>
      </c>
      <c r="G26" s="15"/>
      <c r="H26" s="29"/>
      <c r="I26" s="30"/>
    </row>
    <row r="27" spans="1:9" x14ac:dyDescent="0.15">
      <c r="A27" s="22">
        <f t="shared" si="1"/>
        <v>23</v>
      </c>
      <c r="B27" s="23" t="s">
        <v>43</v>
      </c>
      <c r="C27" s="23" t="s">
        <v>9</v>
      </c>
      <c r="D27" s="23" t="s">
        <v>44</v>
      </c>
      <c r="E27" s="24">
        <f t="shared" si="0"/>
        <v>2</v>
      </c>
      <c r="F27" s="25">
        <f>$F$16+83.3</f>
        <v>196.2</v>
      </c>
      <c r="G27" s="23"/>
      <c r="H27" s="26" t="s">
        <v>45</v>
      </c>
      <c r="I27" s="35"/>
    </row>
    <row r="28" spans="1:9" ht="28.5" x14ac:dyDescent="0.15">
      <c r="A28" s="14">
        <f t="shared" si="1"/>
        <v>24</v>
      </c>
      <c r="B28" s="15" t="s">
        <v>46</v>
      </c>
      <c r="C28" s="15" t="s">
        <v>14</v>
      </c>
      <c r="D28" s="15" t="s">
        <v>44</v>
      </c>
      <c r="E28" s="17">
        <f t="shared" si="0"/>
        <v>27.5</v>
      </c>
      <c r="F28" s="28">
        <f>$F$16+110.8</f>
        <v>223.7</v>
      </c>
      <c r="G28" s="15"/>
      <c r="H28" s="29" t="s">
        <v>47</v>
      </c>
      <c r="I28" s="30"/>
    </row>
    <row r="29" spans="1:9" x14ac:dyDescent="0.15">
      <c r="A29" s="14">
        <f t="shared" si="1"/>
        <v>25</v>
      </c>
      <c r="B29" s="15" t="s">
        <v>48</v>
      </c>
      <c r="C29" s="15" t="s">
        <v>12</v>
      </c>
      <c r="D29" s="15" t="s">
        <v>49</v>
      </c>
      <c r="E29" s="17">
        <f t="shared" si="0"/>
        <v>0.20000000000001705</v>
      </c>
      <c r="F29" s="28">
        <f>$F$16+111</f>
        <v>223.9</v>
      </c>
      <c r="G29" s="15"/>
      <c r="H29" s="29" t="s">
        <v>50</v>
      </c>
      <c r="I29" s="30"/>
    </row>
    <row r="30" spans="1:9" x14ac:dyDescent="0.15">
      <c r="A30" s="14">
        <f t="shared" si="1"/>
        <v>26</v>
      </c>
      <c r="B30" s="15" t="s">
        <v>51</v>
      </c>
      <c r="C30" s="15" t="s">
        <v>12</v>
      </c>
      <c r="D30" s="15" t="s">
        <v>52</v>
      </c>
      <c r="E30" s="17">
        <f t="shared" si="0"/>
        <v>15.400000000000006</v>
      </c>
      <c r="F30" s="28">
        <f>$F$16+126.4</f>
        <v>239.3</v>
      </c>
      <c r="G30" s="15"/>
      <c r="H30" s="43"/>
      <c r="I30" s="44"/>
    </row>
    <row r="31" spans="1:9" x14ac:dyDescent="0.15">
      <c r="A31" s="14">
        <f t="shared" si="1"/>
        <v>27</v>
      </c>
      <c r="B31" s="15" t="s">
        <v>53</v>
      </c>
      <c r="C31" s="15" t="s">
        <v>12</v>
      </c>
      <c r="D31" s="15" t="s">
        <v>54</v>
      </c>
      <c r="E31" s="17">
        <f t="shared" si="0"/>
        <v>10.900000000000006</v>
      </c>
      <c r="F31" s="28">
        <f>$F$16+137.3</f>
        <v>250.20000000000002</v>
      </c>
      <c r="G31" s="15"/>
      <c r="H31" s="31"/>
      <c r="I31" s="32"/>
    </row>
    <row r="32" spans="1:9" x14ac:dyDescent="0.15">
      <c r="A32" s="14">
        <f t="shared" si="1"/>
        <v>28</v>
      </c>
      <c r="B32" s="45" t="s">
        <v>20</v>
      </c>
      <c r="C32" s="15" t="s">
        <v>14</v>
      </c>
      <c r="D32" s="15" t="s">
        <v>55</v>
      </c>
      <c r="E32" s="17">
        <f t="shared" si="0"/>
        <v>9.9999999999994316E-2</v>
      </c>
      <c r="F32" s="28">
        <f>$F$16+137.4</f>
        <v>250.3</v>
      </c>
      <c r="G32" s="15"/>
      <c r="H32" s="29" t="s">
        <v>56</v>
      </c>
      <c r="I32" s="30"/>
    </row>
    <row r="33" spans="1:9" x14ac:dyDescent="0.15">
      <c r="A33" s="14">
        <f t="shared" si="1"/>
        <v>29</v>
      </c>
      <c r="B33" s="21" t="s">
        <v>57</v>
      </c>
      <c r="C33" s="15" t="s">
        <v>12</v>
      </c>
      <c r="D33" s="15" t="s">
        <v>58</v>
      </c>
      <c r="E33" s="17">
        <f t="shared" si="0"/>
        <v>19</v>
      </c>
      <c r="F33" s="28">
        <f>$F$16+156.4</f>
        <v>269.3</v>
      </c>
      <c r="G33" s="15"/>
      <c r="H33" s="29" t="s">
        <v>59</v>
      </c>
      <c r="I33" s="32"/>
    </row>
    <row r="34" spans="1:9" x14ac:dyDescent="0.15">
      <c r="A34" s="14">
        <f t="shared" si="1"/>
        <v>30</v>
      </c>
      <c r="B34" s="15" t="s">
        <v>60</v>
      </c>
      <c r="C34" s="15" t="s">
        <v>12</v>
      </c>
      <c r="D34" s="15" t="s">
        <v>58</v>
      </c>
      <c r="E34" s="17">
        <f t="shared" si="0"/>
        <v>2.1999999999999886</v>
      </c>
      <c r="F34" s="28">
        <f>$F$16+158.6</f>
        <v>271.5</v>
      </c>
      <c r="G34" s="15"/>
      <c r="H34" s="29"/>
      <c r="I34" s="32"/>
    </row>
    <row r="35" spans="1:9" x14ac:dyDescent="0.15">
      <c r="A35" s="22">
        <f t="shared" si="1"/>
        <v>31</v>
      </c>
      <c r="B35" s="23" t="s">
        <v>61</v>
      </c>
      <c r="C35" s="23" t="s">
        <v>9</v>
      </c>
      <c r="D35" s="23" t="s">
        <v>58</v>
      </c>
      <c r="E35" s="24">
        <f t="shared" si="0"/>
        <v>0.39999999999997726</v>
      </c>
      <c r="F35" s="25">
        <f>$F$16+159</f>
        <v>271.89999999999998</v>
      </c>
      <c r="G35" s="23"/>
      <c r="H35" s="26" t="s">
        <v>45</v>
      </c>
      <c r="I35" s="27"/>
    </row>
    <row r="36" spans="1:9" x14ac:dyDescent="0.15">
      <c r="A36" s="14">
        <f t="shared" si="1"/>
        <v>32</v>
      </c>
      <c r="B36" s="21" t="s">
        <v>62</v>
      </c>
      <c r="C36" s="21" t="s">
        <v>14</v>
      </c>
      <c r="D36" s="21" t="s">
        <v>63</v>
      </c>
      <c r="E36" s="17">
        <f t="shared" si="0"/>
        <v>5.4000000000000341</v>
      </c>
      <c r="F36" s="28">
        <f>$F$16+164.4</f>
        <v>277.3</v>
      </c>
      <c r="G36" s="15"/>
      <c r="H36" s="29"/>
      <c r="I36" s="32"/>
    </row>
    <row r="37" spans="1:9" x14ac:dyDescent="0.15">
      <c r="A37" s="14">
        <f t="shared" si="1"/>
        <v>33</v>
      </c>
      <c r="B37" s="21" t="s">
        <v>23</v>
      </c>
      <c r="C37" s="21" t="s">
        <v>12</v>
      </c>
      <c r="D37" s="21" t="s">
        <v>21</v>
      </c>
      <c r="E37" s="17">
        <f t="shared" si="0"/>
        <v>0.19999999999998863</v>
      </c>
      <c r="F37" s="28">
        <f>$F$16+164.6</f>
        <v>277.5</v>
      </c>
      <c r="G37" s="15"/>
      <c r="H37" s="29" t="s">
        <v>64</v>
      </c>
      <c r="I37" s="46"/>
    </row>
    <row r="38" spans="1:9" x14ac:dyDescent="0.15">
      <c r="A38" s="14">
        <f t="shared" si="1"/>
        <v>34</v>
      </c>
      <c r="B38" s="21" t="s">
        <v>62</v>
      </c>
      <c r="C38" s="21" t="s">
        <v>12</v>
      </c>
      <c r="D38" s="21" t="s">
        <v>65</v>
      </c>
      <c r="E38" s="17">
        <f t="shared" si="0"/>
        <v>0.60000000000002274</v>
      </c>
      <c r="F38" s="28">
        <f>$F$16+165.2</f>
        <v>278.10000000000002</v>
      </c>
      <c r="G38" s="15"/>
      <c r="H38" s="43" t="s">
        <v>66</v>
      </c>
      <c r="I38" s="32"/>
    </row>
    <row r="39" spans="1:9" x14ac:dyDescent="0.15">
      <c r="A39" s="14">
        <f>A38+1</f>
        <v>35</v>
      </c>
      <c r="B39" s="45" t="s">
        <v>20</v>
      </c>
      <c r="C39" s="15" t="s">
        <v>14</v>
      </c>
      <c r="D39" s="15" t="s">
        <v>67</v>
      </c>
      <c r="E39" s="17">
        <f>F39-F38</f>
        <v>1.3999999999999773</v>
      </c>
      <c r="F39" s="28">
        <v>279.5</v>
      </c>
      <c r="G39" s="21"/>
      <c r="H39" s="47"/>
      <c r="I39" s="44"/>
    </row>
    <row r="40" spans="1:9" x14ac:dyDescent="0.15">
      <c r="A40" s="14">
        <f t="shared" si="1"/>
        <v>36</v>
      </c>
      <c r="B40" s="15" t="s">
        <v>68</v>
      </c>
      <c r="C40" s="15" t="s">
        <v>14</v>
      </c>
      <c r="D40" s="15" t="s">
        <v>69</v>
      </c>
      <c r="E40" s="17">
        <f t="shared" si="0"/>
        <v>5</v>
      </c>
      <c r="F40" s="28">
        <v>284.5</v>
      </c>
      <c r="G40" s="21"/>
      <c r="H40" s="43" t="s">
        <v>70</v>
      </c>
      <c r="I40" s="44"/>
    </row>
    <row r="41" spans="1:9" x14ac:dyDescent="0.15">
      <c r="A41" s="14">
        <f t="shared" si="1"/>
        <v>37</v>
      </c>
      <c r="B41" s="15" t="s">
        <v>71</v>
      </c>
      <c r="C41" s="15" t="s">
        <v>12</v>
      </c>
      <c r="D41" s="15" t="s">
        <v>242</v>
      </c>
      <c r="E41" s="17">
        <f t="shared" si="0"/>
        <v>1.6000000000000227</v>
      </c>
      <c r="F41" s="28">
        <v>286.10000000000002</v>
      </c>
      <c r="G41" s="21"/>
      <c r="H41" s="47" t="s">
        <v>72</v>
      </c>
      <c r="I41" s="44"/>
    </row>
    <row r="42" spans="1:9" x14ac:dyDescent="0.15">
      <c r="A42" s="14">
        <f t="shared" si="1"/>
        <v>38</v>
      </c>
      <c r="B42" s="15" t="s">
        <v>60</v>
      </c>
      <c r="C42" s="15" t="s">
        <v>12</v>
      </c>
      <c r="D42" s="15" t="s">
        <v>243</v>
      </c>
      <c r="E42" s="17">
        <f t="shared" si="0"/>
        <v>8.3999999999999773</v>
      </c>
      <c r="F42" s="28">
        <v>294.5</v>
      </c>
      <c r="G42" s="21"/>
      <c r="H42" s="47"/>
      <c r="I42" s="44"/>
    </row>
    <row r="43" spans="1:9" x14ac:dyDescent="0.15">
      <c r="A43" s="14">
        <f t="shared" si="1"/>
        <v>39</v>
      </c>
      <c r="B43" s="15" t="s">
        <v>73</v>
      </c>
      <c r="C43" s="15" t="s">
        <v>74</v>
      </c>
      <c r="D43" s="15" t="s">
        <v>75</v>
      </c>
      <c r="E43" s="17">
        <f t="shared" si="0"/>
        <v>2.4000000000000341</v>
      </c>
      <c r="F43" s="28">
        <v>296.90000000000003</v>
      </c>
      <c r="G43" s="21"/>
      <c r="H43" s="47"/>
      <c r="I43" s="44"/>
    </row>
    <row r="44" spans="1:9" x14ac:dyDescent="0.15">
      <c r="A44" s="14">
        <f t="shared" si="1"/>
        <v>40</v>
      </c>
      <c r="B44" s="45" t="s">
        <v>20</v>
      </c>
      <c r="C44" s="15" t="s">
        <v>14</v>
      </c>
      <c r="D44" s="15" t="s">
        <v>76</v>
      </c>
      <c r="E44" s="17">
        <f t="shared" si="0"/>
        <v>3.1999999999999886</v>
      </c>
      <c r="F44" s="28">
        <v>300.10000000000002</v>
      </c>
      <c r="G44" s="21"/>
      <c r="H44" s="43" t="s">
        <v>77</v>
      </c>
      <c r="I44" s="44"/>
    </row>
    <row r="45" spans="1:9" x14ac:dyDescent="0.15">
      <c r="A45" s="14">
        <f t="shared" si="1"/>
        <v>41</v>
      </c>
      <c r="B45" s="45" t="s">
        <v>20</v>
      </c>
      <c r="C45" s="15" t="s">
        <v>74</v>
      </c>
      <c r="D45" s="15" t="s">
        <v>78</v>
      </c>
      <c r="E45" s="17">
        <f t="shared" si="0"/>
        <v>1.8999999999999773</v>
      </c>
      <c r="F45" s="28">
        <v>302</v>
      </c>
      <c r="G45" s="21"/>
      <c r="H45" s="43"/>
      <c r="I45" s="44"/>
    </row>
    <row r="46" spans="1:9" x14ac:dyDescent="0.15">
      <c r="A46" s="14">
        <f t="shared" si="1"/>
        <v>42</v>
      </c>
      <c r="B46" s="15" t="s">
        <v>11</v>
      </c>
      <c r="C46" s="15" t="s">
        <v>12</v>
      </c>
      <c r="D46" s="15" t="s">
        <v>76</v>
      </c>
      <c r="E46" s="17">
        <f t="shared" si="0"/>
        <v>4</v>
      </c>
      <c r="F46" s="28">
        <v>306</v>
      </c>
      <c r="G46" s="21"/>
      <c r="H46" s="43" t="s">
        <v>79</v>
      </c>
      <c r="I46" s="44"/>
    </row>
    <row r="47" spans="1:9" x14ac:dyDescent="0.15">
      <c r="A47" s="14">
        <f t="shared" si="1"/>
        <v>43</v>
      </c>
      <c r="B47" s="15" t="s">
        <v>80</v>
      </c>
      <c r="C47" s="15" t="s">
        <v>12</v>
      </c>
      <c r="D47" s="15" t="s">
        <v>81</v>
      </c>
      <c r="E47" s="17">
        <f t="shared" si="0"/>
        <v>3.6000000000000227</v>
      </c>
      <c r="F47" s="28">
        <v>309.60000000000002</v>
      </c>
      <c r="G47" s="21"/>
      <c r="H47" s="43"/>
      <c r="I47" s="44"/>
    </row>
    <row r="48" spans="1:9" x14ac:dyDescent="0.15">
      <c r="A48" s="14">
        <f t="shared" si="1"/>
        <v>44</v>
      </c>
      <c r="B48" s="15" t="s">
        <v>11</v>
      </c>
      <c r="C48" s="15" t="s">
        <v>14</v>
      </c>
      <c r="D48" s="15" t="s">
        <v>82</v>
      </c>
      <c r="E48" s="17">
        <f t="shared" si="0"/>
        <v>4.1999999999999886</v>
      </c>
      <c r="F48" s="28">
        <v>313.8</v>
      </c>
      <c r="G48" s="21"/>
      <c r="H48" s="43" t="s">
        <v>83</v>
      </c>
      <c r="I48" s="44"/>
    </row>
    <row r="49" spans="1:10" x14ac:dyDescent="0.15">
      <c r="A49" s="14">
        <f t="shared" si="1"/>
        <v>45</v>
      </c>
      <c r="B49" s="15" t="s">
        <v>84</v>
      </c>
      <c r="C49" s="15" t="s">
        <v>14</v>
      </c>
      <c r="D49" s="45" t="s">
        <v>85</v>
      </c>
      <c r="E49" s="17">
        <f t="shared" si="0"/>
        <v>4.8000000000000114</v>
      </c>
      <c r="F49" s="28">
        <v>318.60000000000002</v>
      </c>
      <c r="G49" s="21"/>
      <c r="H49" s="43"/>
      <c r="I49" s="44"/>
    </row>
    <row r="50" spans="1:10" x14ac:dyDescent="0.15">
      <c r="A50" s="14">
        <f t="shared" si="1"/>
        <v>46</v>
      </c>
      <c r="B50" s="45" t="s">
        <v>20</v>
      </c>
      <c r="C50" s="15" t="s">
        <v>14</v>
      </c>
      <c r="D50" s="45" t="s">
        <v>86</v>
      </c>
      <c r="E50" s="17">
        <f t="shared" si="0"/>
        <v>7</v>
      </c>
      <c r="F50" s="28">
        <v>325.60000000000002</v>
      </c>
      <c r="G50" s="21"/>
      <c r="H50" s="43"/>
      <c r="I50" s="44"/>
    </row>
    <row r="51" spans="1:10" x14ac:dyDescent="0.15">
      <c r="A51" s="14">
        <f t="shared" si="1"/>
        <v>47</v>
      </c>
      <c r="B51" s="15" t="s">
        <v>11</v>
      </c>
      <c r="C51" s="15" t="s">
        <v>9</v>
      </c>
      <c r="D51" s="15" t="s">
        <v>87</v>
      </c>
      <c r="E51" s="17">
        <f t="shared" si="0"/>
        <v>3</v>
      </c>
      <c r="F51" s="28">
        <v>328.6</v>
      </c>
      <c r="G51" s="21"/>
      <c r="H51" s="43" t="s">
        <v>88</v>
      </c>
      <c r="I51" s="44"/>
    </row>
    <row r="52" spans="1:10" x14ac:dyDescent="0.15">
      <c r="A52" s="14">
        <f t="shared" si="1"/>
        <v>48</v>
      </c>
      <c r="B52" s="15" t="s">
        <v>89</v>
      </c>
      <c r="C52" s="15" t="s">
        <v>14</v>
      </c>
      <c r="D52" s="45" t="s">
        <v>90</v>
      </c>
      <c r="E52" s="17">
        <f t="shared" si="0"/>
        <v>2.5</v>
      </c>
      <c r="F52" s="28">
        <v>331.1</v>
      </c>
      <c r="G52" s="21"/>
      <c r="H52" s="43"/>
      <c r="I52" s="44"/>
    </row>
    <row r="53" spans="1:10" x14ac:dyDescent="0.15">
      <c r="A53" s="14">
        <f t="shared" si="1"/>
        <v>49</v>
      </c>
      <c r="B53" s="15" t="s">
        <v>91</v>
      </c>
      <c r="C53" s="15" t="s">
        <v>12</v>
      </c>
      <c r="D53" s="45" t="s">
        <v>92</v>
      </c>
      <c r="E53" s="17">
        <f t="shared" si="0"/>
        <v>2</v>
      </c>
      <c r="F53" s="28">
        <v>333.1</v>
      </c>
      <c r="G53" s="21"/>
      <c r="H53" s="43"/>
      <c r="I53" s="44"/>
    </row>
    <row r="54" spans="1:10" x14ac:dyDescent="0.15">
      <c r="A54" s="14">
        <f t="shared" si="1"/>
        <v>50</v>
      </c>
      <c r="B54" s="45" t="s">
        <v>20</v>
      </c>
      <c r="C54" s="15" t="s">
        <v>14</v>
      </c>
      <c r="D54" s="45" t="s">
        <v>90</v>
      </c>
      <c r="E54" s="17">
        <f t="shared" si="0"/>
        <v>1.1999999999999886</v>
      </c>
      <c r="F54" s="28">
        <v>334.3</v>
      </c>
      <c r="G54" s="21"/>
      <c r="H54" s="43"/>
      <c r="I54" s="44"/>
    </row>
    <row r="55" spans="1:10" x14ac:dyDescent="0.15">
      <c r="A55" s="14">
        <f t="shared" si="1"/>
        <v>51</v>
      </c>
      <c r="B55" s="45" t="s">
        <v>11</v>
      </c>
      <c r="C55" s="15" t="s">
        <v>14</v>
      </c>
      <c r="D55" s="45" t="s">
        <v>244</v>
      </c>
      <c r="E55" s="17">
        <f t="shared" si="0"/>
        <v>1.6000000000000227</v>
      </c>
      <c r="F55" s="28">
        <v>335.90000000000003</v>
      </c>
      <c r="G55" s="21"/>
      <c r="H55" s="43"/>
      <c r="I55" s="44"/>
    </row>
    <row r="56" spans="1:10" x14ac:dyDescent="0.15">
      <c r="A56" s="14">
        <f t="shared" si="1"/>
        <v>52</v>
      </c>
      <c r="B56" s="15" t="s">
        <v>71</v>
      </c>
      <c r="C56" s="15" t="s">
        <v>74</v>
      </c>
      <c r="D56" s="15" t="s">
        <v>93</v>
      </c>
      <c r="E56" s="17">
        <f t="shared" si="0"/>
        <v>2</v>
      </c>
      <c r="F56" s="28">
        <v>337.90000000000003</v>
      </c>
      <c r="G56" s="21"/>
      <c r="H56" s="47"/>
      <c r="I56" s="44"/>
      <c r="J56" s="48"/>
    </row>
    <row r="57" spans="1:10" x14ac:dyDescent="0.15">
      <c r="A57" s="14">
        <f t="shared" si="1"/>
        <v>53</v>
      </c>
      <c r="B57" s="15" t="s">
        <v>11</v>
      </c>
      <c r="C57" s="15" t="s">
        <v>14</v>
      </c>
      <c r="D57" s="15" t="s">
        <v>245</v>
      </c>
      <c r="E57" s="17">
        <f t="shared" si="0"/>
        <v>3.5999999999999659</v>
      </c>
      <c r="F57" s="28">
        <v>341.5</v>
      </c>
      <c r="G57" s="21"/>
      <c r="H57" s="43" t="s">
        <v>94</v>
      </c>
      <c r="I57" s="44"/>
    </row>
    <row r="58" spans="1:10" x14ac:dyDescent="0.15">
      <c r="A58" s="14">
        <f t="shared" si="1"/>
        <v>54</v>
      </c>
      <c r="B58" s="15" t="s">
        <v>246</v>
      </c>
      <c r="C58" s="15" t="s">
        <v>12</v>
      </c>
      <c r="D58" s="15" t="s">
        <v>21</v>
      </c>
      <c r="E58" s="17">
        <f t="shared" si="0"/>
        <v>6.6000000000000227</v>
      </c>
      <c r="F58" s="28">
        <v>348.1</v>
      </c>
      <c r="G58" s="21"/>
      <c r="H58" s="29"/>
      <c r="I58" s="44"/>
    </row>
    <row r="59" spans="1:10" ht="52.5" customHeight="1" x14ac:dyDescent="0.15">
      <c r="A59" s="78">
        <f t="shared" si="1"/>
        <v>55</v>
      </c>
      <c r="B59" s="79" t="s">
        <v>95</v>
      </c>
      <c r="C59" s="80" t="s">
        <v>96</v>
      </c>
      <c r="D59" s="80" t="s">
        <v>97</v>
      </c>
      <c r="E59" s="81">
        <f t="shared" si="0"/>
        <v>0.79999999999995453</v>
      </c>
      <c r="F59" s="82">
        <v>348.9</v>
      </c>
      <c r="G59" s="80"/>
      <c r="H59" s="94" t="s">
        <v>257</v>
      </c>
      <c r="I59" s="83"/>
    </row>
    <row r="60" spans="1:10" ht="53.25" customHeight="1" x14ac:dyDescent="0.15">
      <c r="A60" s="78">
        <f t="shared" si="1"/>
        <v>56</v>
      </c>
      <c r="B60" s="80" t="s">
        <v>98</v>
      </c>
      <c r="C60" s="84" t="s">
        <v>99</v>
      </c>
      <c r="D60" s="80" t="s">
        <v>21</v>
      </c>
      <c r="E60" s="81">
        <f>F60-F59</f>
        <v>0</v>
      </c>
      <c r="F60" s="82">
        <v>348.9</v>
      </c>
      <c r="G60" s="80"/>
      <c r="H60" s="94"/>
      <c r="I60" s="83"/>
    </row>
    <row r="61" spans="1:10" x14ac:dyDescent="0.15">
      <c r="A61" s="14">
        <f t="shared" si="1"/>
        <v>57</v>
      </c>
      <c r="B61" s="15" t="s">
        <v>28</v>
      </c>
      <c r="C61" s="15" t="s">
        <v>12</v>
      </c>
      <c r="D61" s="15" t="s">
        <v>21</v>
      </c>
      <c r="E61" s="17">
        <f>F61-F60</f>
        <v>0.50000000000005684</v>
      </c>
      <c r="F61" s="28">
        <v>349.40000000000003</v>
      </c>
      <c r="G61" s="21"/>
      <c r="H61" s="43"/>
      <c r="I61" s="44"/>
    </row>
    <row r="62" spans="1:10" x14ac:dyDescent="0.15">
      <c r="A62" s="14">
        <f t="shared" si="1"/>
        <v>58</v>
      </c>
      <c r="B62" s="15" t="s">
        <v>100</v>
      </c>
      <c r="C62" s="15" t="s">
        <v>14</v>
      </c>
      <c r="D62" s="15" t="s">
        <v>101</v>
      </c>
      <c r="E62" s="17">
        <f t="shared" si="0"/>
        <v>0.10000000000002274</v>
      </c>
      <c r="F62" s="28">
        <v>349.50000000000006</v>
      </c>
      <c r="G62" s="21"/>
      <c r="H62" s="43"/>
      <c r="I62" s="44"/>
    </row>
    <row r="63" spans="1:10" x14ac:dyDescent="0.15">
      <c r="A63" s="14">
        <f t="shared" si="1"/>
        <v>59</v>
      </c>
      <c r="B63" s="15" t="s">
        <v>102</v>
      </c>
      <c r="C63" s="15" t="s">
        <v>14</v>
      </c>
      <c r="D63" s="15" t="s">
        <v>21</v>
      </c>
      <c r="E63" s="17">
        <f t="shared" si="0"/>
        <v>3.7999999999999545</v>
      </c>
      <c r="F63" s="28">
        <v>353.3</v>
      </c>
      <c r="G63" s="21"/>
      <c r="H63" s="43"/>
      <c r="I63" s="44"/>
    </row>
    <row r="64" spans="1:10" x14ac:dyDescent="0.15">
      <c r="A64" s="14">
        <f t="shared" si="1"/>
        <v>60</v>
      </c>
      <c r="B64" s="15" t="s">
        <v>103</v>
      </c>
      <c r="C64" s="15" t="s">
        <v>14</v>
      </c>
      <c r="D64" s="15" t="s">
        <v>21</v>
      </c>
      <c r="E64" s="17">
        <f t="shared" si="0"/>
        <v>1.3000000000000114</v>
      </c>
      <c r="F64" s="28">
        <v>354.6</v>
      </c>
      <c r="G64" s="21"/>
      <c r="H64" s="43"/>
      <c r="I64" s="44"/>
    </row>
    <row r="65" spans="1:9" x14ac:dyDescent="0.15">
      <c r="A65" s="14">
        <f t="shared" si="1"/>
        <v>61</v>
      </c>
      <c r="B65" s="15" t="s">
        <v>104</v>
      </c>
      <c r="C65" s="15" t="s">
        <v>12</v>
      </c>
      <c r="D65" s="15" t="s">
        <v>21</v>
      </c>
      <c r="E65" s="17">
        <f t="shared" si="0"/>
        <v>0.10000000000002274</v>
      </c>
      <c r="F65" s="28">
        <v>354.70000000000005</v>
      </c>
      <c r="G65" s="21"/>
      <c r="H65" s="43"/>
      <c r="I65" s="44"/>
    </row>
    <row r="66" spans="1:9" x14ac:dyDescent="0.15">
      <c r="A66" s="14">
        <f t="shared" si="1"/>
        <v>62</v>
      </c>
      <c r="B66" s="15" t="s">
        <v>105</v>
      </c>
      <c r="C66" s="15" t="s">
        <v>12</v>
      </c>
      <c r="D66" s="15" t="s">
        <v>21</v>
      </c>
      <c r="E66" s="17">
        <f t="shared" si="0"/>
        <v>1.3999999999999773</v>
      </c>
      <c r="F66" s="28">
        <v>356.1</v>
      </c>
      <c r="G66" s="21"/>
      <c r="H66" s="43"/>
      <c r="I66" s="44"/>
    </row>
    <row r="67" spans="1:9" x14ac:dyDescent="0.15">
      <c r="A67" s="14">
        <f t="shared" si="1"/>
        <v>63</v>
      </c>
      <c r="B67" s="15" t="s">
        <v>106</v>
      </c>
      <c r="C67" s="15" t="s">
        <v>14</v>
      </c>
      <c r="D67" s="15" t="s">
        <v>107</v>
      </c>
      <c r="E67" s="17">
        <f t="shared" si="0"/>
        <v>1.3000000000000114</v>
      </c>
      <c r="F67" s="28">
        <v>357.40000000000003</v>
      </c>
      <c r="G67" s="21"/>
      <c r="H67" s="43"/>
      <c r="I67" s="44"/>
    </row>
    <row r="68" spans="1:9" x14ac:dyDescent="0.15">
      <c r="A68" s="14">
        <f t="shared" si="1"/>
        <v>64</v>
      </c>
      <c r="B68" s="15" t="s">
        <v>108</v>
      </c>
      <c r="C68" s="15" t="s">
        <v>12</v>
      </c>
      <c r="D68" s="15" t="s">
        <v>109</v>
      </c>
      <c r="E68" s="17">
        <f t="shared" si="0"/>
        <v>2.8999999999999773</v>
      </c>
      <c r="F68" s="28">
        <v>360.3</v>
      </c>
      <c r="G68" s="21"/>
      <c r="H68" s="43" t="s">
        <v>110</v>
      </c>
      <c r="I68" s="44"/>
    </row>
    <row r="69" spans="1:9" x14ac:dyDescent="0.15">
      <c r="A69" s="14">
        <f t="shared" si="1"/>
        <v>65</v>
      </c>
      <c r="B69" s="15" t="s">
        <v>11</v>
      </c>
      <c r="C69" s="15" t="s">
        <v>12</v>
      </c>
      <c r="D69" s="15" t="s">
        <v>111</v>
      </c>
      <c r="E69" s="17">
        <f t="shared" si="0"/>
        <v>5.9000000000000341</v>
      </c>
      <c r="F69" s="28">
        <v>366.20000000000005</v>
      </c>
      <c r="G69" s="21"/>
      <c r="H69" s="43"/>
      <c r="I69" s="44"/>
    </row>
    <row r="70" spans="1:9" x14ac:dyDescent="0.15">
      <c r="A70" s="14">
        <f t="shared" si="1"/>
        <v>66</v>
      </c>
      <c r="B70" s="15" t="s">
        <v>112</v>
      </c>
      <c r="C70" s="15" t="s">
        <v>12</v>
      </c>
      <c r="D70" s="15" t="s">
        <v>113</v>
      </c>
      <c r="E70" s="17">
        <f t="shared" si="0"/>
        <v>5.3999999999999773</v>
      </c>
      <c r="F70" s="28">
        <v>371.6</v>
      </c>
      <c r="G70" s="21"/>
      <c r="H70" s="43"/>
      <c r="I70" s="44"/>
    </row>
    <row r="71" spans="1:9" x14ac:dyDescent="0.15">
      <c r="A71" s="14">
        <f t="shared" si="1"/>
        <v>67</v>
      </c>
      <c r="B71" s="45" t="s">
        <v>247</v>
      </c>
      <c r="C71" s="15" t="s">
        <v>14</v>
      </c>
      <c r="D71" s="15" t="s">
        <v>19</v>
      </c>
      <c r="E71" s="17">
        <f t="shared" si="0"/>
        <v>0.10000000000002274</v>
      </c>
      <c r="F71" s="28">
        <v>371.70000000000005</v>
      </c>
      <c r="G71" s="21"/>
      <c r="H71" s="43" t="s">
        <v>114</v>
      </c>
      <c r="I71" s="44"/>
    </row>
    <row r="72" spans="1:9" x14ac:dyDescent="0.15">
      <c r="A72" s="14">
        <f t="shared" ref="A72:A136" si="2">A71+1</f>
        <v>68</v>
      </c>
      <c r="B72" s="15" t="s">
        <v>115</v>
      </c>
      <c r="C72" s="15" t="s">
        <v>14</v>
      </c>
      <c r="D72" s="15" t="s">
        <v>248</v>
      </c>
      <c r="E72" s="17">
        <f t="shared" si="0"/>
        <v>2.5</v>
      </c>
      <c r="F72" s="28">
        <v>374.20000000000005</v>
      </c>
      <c r="G72" s="21"/>
      <c r="H72" s="43"/>
      <c r="I72" s="44"/>
    </row>
    <row r="73" spans="1:9" x14ac:dyDescent="0.15">
      <c r="A73" s="14">
        <f t="shared" si="2"/>
        <v>69</v>
      </c>
      <c r="B73" s="15" t="s">
        <v>116</v>
      </c>
      <c r="C73" s="15" t="s">
        <v>12</v>
      </c>
      <c r="D73" s="15" t="s">
        <v>117</v>
      </c>
      <c r="E73" s="17">
        <f t="shared" si="0"/>
        <v>2.0999999999999659</v>
      </c>
      <c r="F73" s="28">
        <v>376.3</v>
      </c>
      <c r="G73" s="21"/>
      <c r="H73" s="43" t="s">
        <v>118</v>
      </c>
      <c r="I73" s="44"/>
    </row>
    <row r="74" spans="1:9" x14ac:dyDescent="0.15">
      <c r="A74" s="14">
        <f t="shared" si="2"/>
        <v>70</v>
      </c>
      <c r="B74" s="15" t="s">
        <v>119</v>
      </c>
      <c r="C74" s="15" t="s">
        <v>14</v>
      </c>
      <c r="D74" s="15" t="s">
        <v>120</v>
      </c>
      <c r="E74" s="17">
        <f t="shared" si="0"/>
        <v>0.60000000000002274</v>
      </c>
      <c r="F74" s="28">
        <v>376.90000000000003</v>
      </c>
      <c r="G74" s="21"/>
      <c r="H74" s="43"/>
      <c r="I74" s="44"/>
    </row>
    <row r="75" spans="1:9" x14ac:dyDescent="0.15">
      <c r="A75" s="14">
        <f t="shared" si="2"/>
        <v>71</v>
      </c>
      <c r="B75" s="15" t="s">
        <v>121</v>
      </c>
      <c r="C75" s="15" t="s">
        <v>14</v>
      </c>
      <c r="D75" s="15" t="s">
        <v>122</v>
      </c>
      <c r="E75" s="17">
        <f t="shared" si="0"/>
        <v>4.5</v>
      </c>
      <c r="F75" s="28">
        <v>381.40000000000003</v>
      </c>
      <c r="G75" s="21"/>
      <c r="H75" s="43"/>
      <c r="I75" s="44"/>
    </row>
    <row r="76" spans="1:9" x14ac:dyDescent="0.15">
      <c r="A76" s="14">
        <f t="shared" si="2"/>
        <v>72</v>
      </c>
      <c r="B76" s="15" t="s">
        <v>123</v>
      </c>
      <c r="C76" s="15" t="s">
        <v>12</v>
      </c>
      <c r="D76" s="15" t="s">
        <v>122</v>
      </c>
      <c r="E76" s="17">
        <f t="shared" si="0"/>
        <v>2.1999999999999886</v>
      </c>
      <c r="F76" s="28">
        <v>383.6</v>
      </c>
      <c r="G76" s="21"/>
      <c r="H76" s="43"/>
      <c r="I76" s="44"/>
    </row>
    <row r="77" spans="1:9" x14ac:dyDescent="0.15">
      <c r="A77" s="14">
        <f t="shared" si="2"/>
        <v>73</v>
      </c>
      <c r="B77" s="15" t="s">
        <v>124</v>
      </c>
      <c r="C77" s="15" t="s">
        <v>14</v>
      </c>
      <c r="D77" s="15" t="s">
        <v>122</v>
      </c>
      <c r="E77" s="17">
        <f t="shared" si="0"/>
        <v>1.9000000000000341</v>
      </c>
      <c r="F77" s="28">
        <v>385.50000000000006</v>
      </c>
      <c r="G77" s="21"/>
      <c r="H77" s="43"/>
      <c r="I77" s="44"/>
    </row>
    <row r="78" spans="1:9" x14ac:dyDescent="0.15">
      <c r="A78" s="14">
        <f t="shared" si="2"/>
        <v>74</v>
      </c>
      <c r="B78" s="15" t="s">
        <v>124</v>
      </c>
      <c r="C78" s="15" t="s">
        <v>14</v>
      </c>
      <c r="D78" s="15" t="s">
        <v>125</v>
      </c>
      <c r="E78" s="17">
        <f t="shared" si="0"/>
        <v>0.89999999999997726</v>
      </c>
      <c r="F78" s="28">
        <v>386.40000000000003</v>
      </c>
      <c r="G78" s="21"/>
      <c r="H78" s="43" t="s">
        <v>126</v>
      </c>
      <c r="I78" s="44"/>
    </row>
    <row r="79" spans="1:9" x14ac:dyDescent="0.15">
      <c r="A79" s="22">
        <f t="shared" si="2"/>
        <v>75</v>
      </c>
      <c r="B79" s="23" t="s">
        <v>127</v>
      </c>
      <c r="C79" s="23" t="s">
        <v>14</v>
      </c>
      <c r="D79" s="23" t="s">
        <v>128</v>
      </c>
      <c r="E79" s="24">
        <f t="shared" si="0"/>
        <v>10.600000000000023</v>
      </c>
      <c r="F79" s="25">
        <v>397.00000000000006</v>
      </c>
      <c r="G79" s="49"/>
      <c r="H79" s="50" t="s">
        <v>129</v>
      </c>
      <c r="I79" s="51" t="s">
        <v>221</v>
      </c>
    </row>
    <row r="80" spans="1:9" x14ac:dyDescent="0.15">
      <c r="A80" s="14">
        <f t="shared" si="2"/>
        <v>76</v>
      </c>
      <c r="B80" s="15" t="s">
        <v>130</v>
      </c>
      <c r="C80" s="15" t="s">
        <v>12</v>
      </c>
      <c r="D80" s="15" t="s">
        <v>128</v>
      </c>
      <c r="E80" s="17">
        <f t="shared" si="0"/>
        <v>0.59999999999996589</v>
      </c>
      <c r="F80" s="28">
        <v>397.6</v>
      </c>
      <c r="G80" s="21"/>
      <c r="H80" s="43"/>
      <c r="I80" s="44"/>
    </row>
    <row r="81" spans="1:9" x14ac:dyDescent="0.15">
      <c r="A81" s="14">
        <f t="shared" si="2"/>
        <v>77</v>
      </c>
      <c r="B81" s="45" t="s">
        <v>23</v>
      </c>
      <c r="C81" s="15" t="s">
        <v>14</v>
      </c>
      <c r="D81" s="15" t="s">
        <v>21</v>
      </c>
      <c r="E81" s="17">
        <f t="shared" si="0"/>
        <v>1.5</v>
      </c>
      <c r="F81" s="28">
        <v>399.1</v>
      </c>
      <c r="G81" s="21"/>
      <c r="H81" s="43"/>
      <c r="I81" s="44"/>
    </row>
    <row r="82" spans="1:9" x14ac:dyDescent="0.15">
      <c r="A82" s="14">
        <f t="shared" si="2"/>
        <v>78</v>
      </c>
      <c r="B82" s="15" t="s">
        <v>130</v>
      </c>
      <c r="C82" s="15" t="s">
        <v>12</v>
      </c>
      <c r="D82" s="15" t="s">
        <v>131</v>
      </c>
      <c r="E82" s="17">
        <f t="shared" si="0"/>
        <v>0.10000000000002274</v>
      </c>
      <c r="F82" s="28">
        <v>399.20000000000005</v>
      </c>
      <c r="G82" s="21"/>
      <c r="H82" s="43" t="s">
        <v>132</v>
      </c>
      <c r="I82" s="44"/>
    </row>
    <row r="83" spans="1:9" x14ac:dyDescent="0.15">
      <c r="A83" s="14">
        <f t="shared" si="2"/>
        <v>79</v>
      </c>
      <c r="B83" s="15" t="s">
        <v>62</v>
      </c>
      <c r="C83" s="15" t="s">
        <v>12</v>
      </c>
      <c r="D83" s="15" t="s">
        <v>133</v>
      </c>
      <c r="E83" s="17">
        <f t="shared" si="0"/>
        <v>4.3000000000000114</v>
      </c>
      <c r="F83" s="28">
        <v>403.50000000000006</v>
      </c>
      <c r="G83" s="21"/>
      <c r="H83" s="43"/>
      <c r="I83" s="44"/>
    </row>
    <row r="84" spans="1:9" x14ac:dyDescent="0.15">
      <c r="A84" s="14">
        <f t="shared" si="2"/>
        <v>80</v>
      </c>
      <c r="B84" s="15" t="s">
        <v>20</v>
      </c>
      <c r="C84" s="15" t="s">
        <v>14</v>
      </c>
      <c r="D84" s="45" t="s">
        <v>133</v>
      </c>
      <c r="E84" s="17">
        <f t="shared" si="0"/>
        <v>0.29999999999995453</v>
      </c>
      <c r="F84" s="28">
        <v>403.8</v>
      </c>
      <c r="G84" s="21"/>
      <c r="H84" s="43"/>
      <c r="I84" s="44"/>
    </row>
    <row r="85" spans="1:9" x14ac:dyDescent="0.15">
      <c r="A85" s="14">
        <f t="shared" si="2"/>
        <v>81</v>
      </c>
      <c r="B85" s="15" t="s">
        <v>134</v>
      </c>
      <c r="C85" s="15" t="s">
        <v>14</v>
      </c>
      <c r="D85" s="45" t="s">
        <v>21</v>
      </c>
      <c r="E85" s="17">
        <f t="shared" si="0"/>
        <v>3.6000000000000227</v>
      </c>
      <c r="F85" s="28">
        <v>407.40000000000003</v>
      </c>
      <c r="G85" s="21"/>
      <c r="H85" s="43"/>
      <c r="I85" s="44"/>
    </row>
    <row r="86" spans="1:9" x14ac:dyDescent="0.15">
      <c r="A86" s="14">
        <f t="shared" si="2"/>
        <v>82</v>
      </c>
      <c r="B86" s="15" t="s">
        <v>135</v>
      </c>
      <c r="C86" s="15" t="s">
        <v>12</v>
      </c>
      <c r="D86" s="45" t="s">
        <v>21</v>
      </c>
      <c r="E86" s="17">
        <f t="shared" si="0"/>
        <v>0.10000000000002274</v>
      </c>
      <c r="F86" s="28">
        <v>407.50000000000006</v>
      </c>
      <c r="G86" s="21"/>
      <c r="H86" s="43"/>
      <c r="I86" s="44"/>
    </row>
    <row r="87" spans="1:9" x14ac:dyDescent="0.15">
      <c r="A87" s="14">
        <f t="shared" si="2"/>
        <v>83</v>
      </c>
      <c r="B87" s="15" t="s">
        <v>136</v>
      </c>
      <c r="C87" s="15" t="s">
        <v>14</v>
      </c>
      <c r="D87" s="15" t="s">
        <v>137</v>
      </c>
      <c r="E87" s="17">
        <f t="shared" si="0"/>
        <v>2.6999999999999886</v>
      </c>
      <c r="F87" s="28">
        <v>410.20000000000005</v>
      </c>
      <c r="G87" s="21"/>
      <c r="H87" s="43" t="s">
        <v>138</v>
      </c>
      <c r="I87" s="44"/>
    </row>
    <row r="88" spans="1:9" x14ac:dyDescent="0.15">
      <c r="A88" s="14">
        <f t="shared" si="2"/>
        <v>84</v>
      </c>
      <c r="B88" s="15" t="s">
        <v>249</v>
      </c>
      <c r="C88" s="15" t="s">
        <v>12</v>
      </c>
      <c r="D88" s="15" t="s">
        <v>21</v>
      </c>
      <c r="E88" s="17">
        <f t="shared" si="0"/>
        <v>1.8999999999999773</v>
      </c>
      <c r="F88" s="28">
        <v>412.1</v>
      </c>
      <c r="G88" s="21"/>
      <c r="H88" s="43"/>
      <c r="I88" s="44"/>
    </row>
    <row r="89" spans="1:9" x14ac:dyDescent="0.15">
      <c r="A89" s="14">
        <f t="shared" si="2"/>
        <v>85</v>
      </c>
      <c r="B89" s="15" t="s">
        <v>124</v>
      </c>
      <c r="C89" s="15" t="s">
        <v>14</v>
      </c>
      <c r="D89" s="15" t="s">
        <v>139</v>
      </c>
      <c r="E89" s="17">
        <f t="shared" si="0"/>
        <v>0.19999999999998863</v>
      </c>
      <c r="F89" s="28">
        <v>412.3</v>
      </c>
      <c r="G89" s="21"/>
      <c r="H89" s="43" t="s">
        <v>140</v>
      </c>
      <c r="I89" s="44"/>
    </row>
    <row r="90" spans="1:9" x14ac:dyDescent="0.15">
      <c r="A90" s="14">
        <f t="shared" si="2"/>
        <v>86</v>
      </c>
      <c r="B90" s="45" t="s">
        <v>53</v>
      </c>
      <c r="C90" s="15" t="s">
        <v>12</v>
      </c>
      <c r="D90" s="15" t="s">
        <v>139</v>
      </c>
      <c r="E90" s="17">
        <f t="shared" si="0"/>
        <v>0.60000000000002274</v>
      </c>
      <c r="F90" s="28">
        <v>412.90000000000003</v>
      </c>
      <c r="G90" s="21"/>
      <c r="H90" s="43"/>
      <c r="I90" s="44"/>
    </row>
    <row r="91" spans="1:9" x14ac:dyDescent="0.15">
      <c r="A91" s="14">
        <f t="shared" si="2"/>
        <v>87</v>
      </c>
      <c r="B91" s="15" t="s">
        <v>124</v>
      </c>
      <c r="C91" s="15" t="s">
        <v>14</v>
      </c>
      <c r="D91" s="15" t="s">
        <v>141</v>
      </c>
      <c r="E91" s="17">
        <f t="shared" si="0"/>
        <v>0.10000000000002274</v>
      </c>
      <c r="F91" s="28">
        <v>413.00000000000006</v>
      </c>
      <c r="G91" s="21"/>
      <c r="H91" s="43" t="s">
        <v>142</v>
      </c>
      <c r="I91" s="44"/>
    </row>
    <row r="92" spans="1:9" x14ac:dyDescent="0.15">
      <c r="A92" s="14">
        <f t="shared" si="2"/>
        <v>88</v>
      </c>
      <c r="B92" s="15" t="s">
        <v>124</v>
      </c>
      <c r="C92" s="15" t="s">
        <v>12</v>
      </c>
      <c r="D92" s="45" t="s">
        <v>143</v>
      </c>
      <c r="E92" s="17">
        <f t="shared" si="0"/>
        <v>1</v>
      </c>
      <c r="F92" s="28">
        <v>414.00000000000006</v>
      </c>
      <c r="G92" s="21"/>
      <c r="H92" s="43"/>
      <c r="I92" s="44"/>
    </row>
    <row r="93" spans="1:9" ht="42.75" x14ac:dyDescent="0.15">
      <c r="A93" s="14">
        <f t="shared" si="2"/>
        <v>89</v>
      </c>
      <c r="B93" s="45" t="s">
        <v>144</v>
      </c>
      <c r="C93" s="45" t="s">
        <v>12</v>
      </c>
      <c r="D93" s="15" t="s">
        <v>145</v>
      </c>
      <c r="E93" s="17">
        <f t="shared" si="0"/>
        <v>3.5999999999999659</v>
      </c>
      <c r="F93" s="28">
        <v>417.6</v>
      </c>
      <c r="G93" s="21"/>
      <c r="H93" s="43" t="s">
        <v>146</v>
      </c>
      <c r="I93" s="44"/>
    </row>
    <row r="94" spans="1:9" x14ac:dyDescent="0.15">
      <c r="A94" s="14">
        <f t="shared" si="2"/>
        <v>90</v>
      </c>
      <c r="B94" s="15" t="s">
        <v>123</v>
      </c>
      <c r="C94" s="45" t="s">
        <v>14</v>
      </c>
      <c r="D94" s="15" t="s">
        <v>145</v>
      </c>
      <c r="E94" s="17">
        <f t="shared" si="0"/>
        <v>1.6000000000000227</v>
      </c>
      <c r="F94" s="28">
        <v>419.20000000000005</v>
      </c>
      <c r="G94" s="21"/>
      <c r="H94" s="47"/>
      <c r="I94" s="44"/>
    </row>
    <row r="95" spans="1:9" x14ac:dyDescent="0.15">
      <c r="A95" s="14">
        <f t="shared" si="2"/>
        <v>91</v>
      </c>
      <c r="B95" s="15" t="s">
        <v>147</v>
      </c>
      <c r="C95" s="15" t="s">
        <v>14</v>
      </c>
      <c r="D95" s="15" t="s">
        <v>113</v>
      </c>
      <c r="E95" s="17">
        <f t="shared" si="0"/>
        <v>5.3999999999999773</v>
      </c>
      <c r="F95" s="28">
        <v>424.6</v>
      </c>
      <c r="G95" s="21"/>
      <c r="H95" s="47"/>
      <c r="I95" s="44"/>
    </row>
    <row r="96" spans="1:9" x14ac:dyDescent="0.15">
      <c r="A96" s="14">
        <f t="shared" si="2"/>
        <v>92</v>
      </c>
      <c r="B96" s="15" t="s">
        <v>148</v>
      </c>
      <c r="C96" s="15" t="s">
        <v>12</v>
      </c>
      <c r="D96" s="15" t="s">
        <v>113</v>
      </c>
      <c r="E96" s="17">
        <f t="shared" si="0"/>
        <v>0.40000000000003411</v>
      </c>
      <c r="F96" s="28">
        <v>425.00000000000006</v>
      </c>
      <c r="G96" s="21"/>
      <c r="H96" s="43"/>
      <c r="I96" s="44"/>
    </row>
    <row r="97" spans="1:9" x14ac:dyDescent="0.15">
      <c r="A97" s="14">
        <f t="shared" si="2"/>
        <v>93</v>
      </c>
      <c r="B97" s="15" t="s">
        <v>123</v>
      </c>
      <c r="C97" s="15" t="s">
        <v>14</v>
      </c>
      <c r="D97" s="15" t="s">
        <v>113</v>
      </c>
      <c r="E97" s="17">
        <f t="shared" si="0"/>
        <v>1.5999999999999659</v>
      </c>
      <c r="F97" s="28">
        <v>426.6</v>
      </c>
      <c r="G97" s="21"/>
      <c r="H97" s="43"/>
      <c r="I97" s="44"/>
    </row>
    <row r="98" spans="1:9" x14ac:dyDescent="0.15">
      <c r="A98" s="14">
        <f t="shared" si="2"/>
        <v>94</v>
      </c>
      <c r="B98" s="15" t="s">
        <v>123</v>
      </c>
      <c r="C98" s="15" t="s">
        <v>12</v>
      </c>
      <c r="D98" s="15" t="s">
        <v>149</v>
      </c>
      <c r="E98" s="17">
        <f t="shared" si="0"/>
        <v>0.30000000000001137</v>
      </c>
      <c r="F98" s="28">
        <v>426.90000000000003</v>
      </c>
      <c r="G98" s="21"/>
      <c r="H98" s="43"/>
      <c r="I98" s="44"/>
    </row>
    <row r="99" spans="1:9" x14ac:dyDescent="0.15">
      <c r="A99" s="14">
        <f t="shared" si="2"/>
        <v>95</v>
      </c>
      <c r="B99" s="15" t="s">
        <v>124</v>
      </c>
      <c r="C99" s="15" t="s">
        <v>14</v>
      </c>
      <c r="D99" s="15" t="s">
        <v>150</v>
      </c>
      <c r="E99" s="17">
        <f t="shared" si="0"/>
        <v>4</v>
      </c>
      <c r="F99" s="28">
        <v>430.90000000000003</v>
      </c>
      <c r="G99" s="21"/>
      <c r="H99" s="43"/>
      <c r="I99" s="44"/>
    </row>
    <row r="100" spans="1:9" x14ac:dyDescent="0.15">
      <c r="A100" s="14">
        <f t="shared" si="2"/>
        <v>96</v>
      </c>
      <c r="B100" s="15" t="s">
        <v>123</v>
      </c>
      <c r="C100" s="15" t="s">
        <v>12</v>
      </c>
      <c r="D100" s="15" t="s">
        <v>151</v>
      </c>
      <c r="E100" s="17">
        <f t="shared" si="0"/>
        <v>4.6000000000000227</v>
      </c>
      <c r="F100" s="28">
        <v>435.50000000000006</v>
      </c>
      <c r="G100" s="21"/>
      <c r="H100" s="43"/>
      <c r="I100" s="44"/>
    </row>
    <row r="101" spans="1:9" x14ac:dyDescent="0.15">
      <c r="A101" s="14">
        <f t="shared" si="2"/>
        <v>97</v>
      </c>
      <c r="B101" s="15" t="s">
        <v>123</v>
      </c>
      <c r="C101" s="15" t="s">
        <v>14</v>
      </c>
      <c r="D101" s="15" t="s">
        <v>21</v>
      </c>
      <c r="E101" s="17">
        <f t="shared" si="0"/>
        <v>4.8999999999999773</v>
      </c>
      <c r="F101" s="28">
        <v>440.40000000000003</v>
      </c>
      <c r="G101" s="21"/>
      <c r="H101" s="43"/>
      <c r="I101" s="44"/>
    </row>
    <row r="102" spans="1:9" x14ac:dyDescent="0.15">
      <c r="A102" s="14">
        <f t="shared" si="2"/>
        <v>98</v>
      </c>
      <c r="B102" s="15" t="s">
        <v>152</v>
      </c>
      <c r="C102" s="15" t="s">
        <v>12</v>
      </c>
      <c r="D102" s="15" t="s">
        <v>153</v>
      </c>
      <c r="E102" s="17">
        <f t="shared" si="0"/>
        <v>2.8000000000000114</v>
      </c>
      <c r="F102" s="28">
        <v>443.20000000000005</v>
      </c>
      <c r="G102" s="21"/>
      <c r="H102" s="43" t="s">
        <v>154</v>
      </c>
      <c r="I102" s="44"/>
    </row>
    <row r="103" spans="1:9" x14ac:dyDescent="0.15">
      <c r="A103" s="14">
        <f t="shared" si="2"/>
        <v>99</v>
      </c>
      <c r="B103" s="45" t="s">
        <v>144</v>
      </c>
      <c r="C103" s="15" t="s">
        <v>12</v>
      </c>
      <c r="D103" s="15" t="s">
        <v>153</v>
      </c>
      <c r="E103" s="17">
        <f t="shared" si="0"/>
        <v>2.1999999999999886</v>
      </c>
      <c r="F103" s="28">
        <v>445.40000000000003</v>
      </c>
      <c r="G103" s="21"/>
      <c r="H103" s="47"/>
      <c r="I103" s="44"/>
    </row>
    <row r="104" spans="1:9" x14ac:dyDescent="0.15">
      <c r="A104" s="14">
        <f t="shared" si="2"/>
        <v>100</v>
      </c>
      <c r="B104" s="15" t="s">
        <v>155</v>
      </c>
      <c r="C104" s="15" t="s">
        <v>14</v>
      </c>
      <c r="D104" s="15" t="s">
        <v>156</v>
      </c>
      <c r="E104" s="17">
        <f t="shared" si="0"/>
        <v>1.5</v>
      </c>
      <c r="F104" s="28">
        <v>446.90000000000003</v>
      </c>
      <c r="G104" s="21"/>
      <c r="H104" s="47"/>
      <c r="I104" s="44"/>
    </row>
    <row r="105" spans="1:9" ht="22.5" x14ac:dyDescent="0.15">
      <c r="A105" s="14">
        <f t="shared" si="2"/>
        <v>101</v>
      </c>
      <c r="B105" s="45" t="s">
        <v>157</v>
      </c>
      <c r="C105" s="15" t="s">
        <v>158</v>
      </c>
      <c r="D105" s="15" t="s">
        <v>21</v>
      </c>
      <c r="E105" s="17">
        <f t="shared" ref="E105:E136" si="3">F105-F104</f>
        <v>6.3000000000000114</v>
      </c>
      <c r="F105" s="28">
        <v>453.20000000000005</v>
      </c>
      <c r="G105" s="21"/>
      <c r="H105" s="52" t="s">
        <v>159</v>
      </c>
      <c r="I105" s="44"/>
    </row>
    <row r="106" spans="1:9" x14ac:dyDescent="0.15">
      <c r="A106" s="14">
        <f t="shared" si="2"/>
        <v>102</v>
      </c>
      <c r="B106" s="15" t="s">
        <v>123</v>
      </c>
      <c r="C106" s="15" t="s">
        <v>14</v>
      </c>
      <c r="D106" s="15" t="s">
        <v>160</v>
      </c>
      <c r="E106" s="17">
        <f t="shared" si="3"/>
        <v>8.3999999999999773</v>
      </c>
      <c r="F106" s="28">
        <v>461.6</v>
      </c>
      <c r="G106" s="21"/>
      <c r="H106" s="47" t="s">
        <v>161</v>
      </c>
      <c r="I106" s="44"/>
    </row>
    <row r="107" spans="1:9" x14ac:dyDescent="0.15">
      <c r="A107" s="14">
        <f t="shared" si="2"/>
        <v>103</v>
      </c>
      <c r="B107" s="15" t="s">
        <v>135</v>
      </c>
      <c r="C107" s="15" t="s">
        <v>12</v>
      </c>
      <c r="D107" s="15" t="s">
        <v>162</v>
      </c>
      <c r="E107" s="17">
        <f t="shared" si="3"/>
        <v>5.1000000000000227</v>
      </c>
      <c r="F107" s="28">
        <v>466.70000000000005</v>
      </c>
      <c r="G107" s="21"/>
      <c r="H107" s="47"/>
      <c r="I107" s="44"/>
    </row>
    <row r="108" spans="1:9" x14ac:dyDescent="0.15">
      <c r="A108" s="14">
        <f t="shared" si="2"/>
        <v>104</v>
      </c>
      <c r="B108" s="15" t="s">
        <v>20</v>
      </c>
      <c r="C108" s="15" t="s">
        <v>14</v>
      </c>
      <c r="D108" s="15" t="s">
        <v>163</v>
      </c>
      <c r="E108" s="17">
        <f t="shared" si="3"/>
        <v>2.3999999999999773</v>
      </c>
      <c r="F108" s="28">
        <v>469.1</v>
      </c>
      <c r="G108" s="21"/>
      <c r="H108" s="47" t="s">
        <v>164</v>
      </c>
      <c r="I108" s="44"/>
    </row>
    <row r="109" spans="1:9" x14ac:dyDescent="0.15">
      <c r="A109" s="14">
        <f t="shared" si="2"/>
        <v>105</v>
      </c>
      <c r="B109" s="45" t="s">
        <v>123</v>
      </c>
      <c r="C109" s="15" t="s">
        <v>14</v>
      </c>
      <c r="D109" s="15" t="s">
        <v>250</v>
      </c>
      <c r="E109" s="17">
        <f t="shared" si="3"/>
        <v>4.4000000000000341</v>
      </c>
      <c r="F109" s="28">
        <v>473.50000000000006</v>
      </c>
      <c r="G109" s="21"/>
      <c r="H109" s="47"/>
      <c r="I109" s="44"/>
    </row>
    <row r="110" spans="1:9" ht="42.75" x14ac:dyDescent="0.15">
      <c r="A110" s="22">
        <f t="shared" si="2"/>
        <v>106</v>
      </c>
      <c r="B110" s="23" t="s">
        <v>165</v>
      </c>
      <c r="C110" s="23" t="s">
        <v>14</v>
      </c>
      <c r="D110" s="23" t="s">
        <v>166</v>
      </c>
      <c r="E110" s="24">
        <f t="shared" si="3"/>
        <v>0.59999999999996589</v>
      </c>
      <c r="F110" s="25">
        <v>474.1</v>
      </c>
      <c r="G110" s="49"/>
      <c r="H110" s="50" t="s">
        <v>167</v>
      </c>
      <c r="I110" s="51" t="s">
        <v>222</v>
      </c>
    </row>
    <row r="111" spans="1:9" x14ac:dyDescent="0.15">
      <c r="A111" s="14">
        <f t="shared" si="2"/>
        <v>107</v>
      </c>
      <c r="B111" s="15" t="s">
        <v>168</v>
      </c>
      <c r="C111" s="15" t="s">
        <v>14</v>
      </c>
      <c r="D111" s="15" t="s">
        <v>166</v>
      </c>
      <c r="E111" s="17">
        <f t="shared" si="3"/>
        <v>1.8000000000000114</v>
      </c>
      <c r="F111" s="28">
        <v>475.90000000000003</v>
      </c>
      <c r="G111" s="21"/>
      <c r="H111" s="47"/>
      <c r="I111" s="44"/>
    </row>
    <row r="112" spans="1:9" x14ac:dyDescent="0.15">
      <c r="A112" s="14">
        <f t="shared" si="2"/>
        <v>108</v>
      </c>
      <c r="B112" s="15" t="s">
        <v>169</v>
      </c>
      <c r="C112" s="15" t="s">
        <v>14</v>
      </c>
      <c r="D112" s="15" t="s">
        <v>170</v>
      </c>
      <c r="E112" s="17">
        <f t="shared" si="3"/>
        <v>21</v>
      </c>
      <c r="F112" s="28">
        <v>496.90000000000003</v>
      </c>
      <c r="G112" s="21"/>
      <c r="H112" s="47"/>
      <c r="I112" s="44"/>
    </row>
    <row r="113" spans="1:9" x14ac:dyDescent="0.15">
      <c r="A113" s="14">
        <f t="shared" si="2"/>
        <v>109</v>
      </c>
      <c r="B113" s="15" t="s">
        <v>171</v>
      </c>
      <c r="C113" s="15" t="s">
        <v>172</v>
      </c>
      <c r="D113" s="15" t="s">
        <v>173</v>
      </c>
      <c r="E113" s="17">
        <f t="shared" si="3"/>
        <v>5.3000000000000114</v>
      </c>
      <c r="F113" s="28">
        <v>502.20000000000005</v>
      </c>
      <c r="G113" s="21"/>
      <c r="H113" s="29" t="s">
        <v>174</v>
      </c>
      <c r="I113" s="44"/>
    </row>
    <row r="114" spans="1:9" ht="28.5" x14ac:dyDescent="0.15">
      <c r="A114" s="22">
        <f t="shared" si="2"/>
        <v>110</v>
      </c>
      <c r="B114" s="33" t="s">
        <v>175</v>
      </c>
      <c r="C114" s="23" t="s">
        <v>176</v>
      </c>
      <c r="D114" s="23" t="s">
        <v>177</v>
      </c>
      <c r="E114" s="24">
        <f t="shared" si="3"/>
        <v>1.3000000000000114</v>
      </c>
      <c r="F114" s="25">
        <v>503.50000000000006</v>
      </c>
      <c r="G114" s="49"/>
      <c r="H114" s="26" t="s">
        <v>178</v>
      </c>
      <c r="I114" s="51"/>
    </row>
    <row r="115" spans="1:9" x14ac:dyDescent="0.15">
      <c r="A115" s="14">
        <f t="shared" si="2"/>
        <v>111</v>
      </c>
      <c r="B115" s="45" t="s">
        <v>179</v>
      </c>
      <c r="C115" s="15" t="s">
        <v>172</v>
      </c>
      <c r="D115" s="15" t="s">
        <v>180</v>
      </c>
      <c r="E115" s="17">
        <f t="shared" si="3"/>
        <v>1.6999999999999886</v>
      </c>
      <c r="F115" s="28">
        <v>505.20000000000005</v>
      </c>
      <c r="G115" s="21"/>
      <c r="H115" s="31"/>
      <c r="I115" s="44"/>
    </row>
    <row r="116" spans="1:9" x14ac:dyDescent="0.15">
      <c r="A116" s="14">
        <f t="shared" si="2"/>
        <v>112</v>
      </c>
      <c r="B116" s="15" t="s">
        <v>181</v>
      </c>
      <c r="C116" s="15" t="s">
        <v>172</v>
      </c>
      <c r="D116" s="15" t="s">
        <v>182</v>
      </c>
      <c r="E116" s="17">
        <f t="shared" si="3"/>
        <v>13.099999999999909</v>
      </c>
      <c r="F116" s="28">
        <v>518.29999999999995</v>
      </c>
      <c r="G116" s="21"/>
      <c r="H116" s="31"/>
      <c r="I116" s="44"/>
    </row>
    <row r="117" spans="1:9" x14ac:dyDescent="0.15">
      <c r="A117" s="14">
        <f t="shared" si="2"/>
        <v>113</v>
      </c>
      <c r="B117" s="15" t="s">
        <v>251</v>
      </c>
      <c r="C117" s="15" t="s">
        <v>14</v>
      </c>
      <c r="D117" s="15"/>
      <c r="E117" s="17">
        <f t="shared" si="3"/>
        <v>0.60000000000002274</v>
      </c>
      <c r="F117" s="28">
        <v>518.9</v>
      </c>
      <c r="G117" s="21"/>
      <c r="H117" s="31"/>
      <c r="I117" s="44"/>
    </row>
    <row r="118" spans="1:9" ht="42.75" x14ac:dyDescent="0.15">
      <c r="A118" s="22">
        <f t="shared" si="2"/>
        <v>114</v>
      </c>
      <c r="B118" s="33" t="s">
        <v>183</v>
      </c>
      <c r="C118" s="23" t="s">
        <v>184</v>
      </c>
      <c r="D118" s="23" t="s">
        <v>182</v>
      </c>
      <c r="E118" s="77">
        <f t="shared" si="3"/>
        <v>14.100000000000023</v>
      </c>
      <c r="F118" s="25">
        <v>533</v>
      </c>
      <c r="G118" s="49"/>
      <c r="H118" s="26" t="s">
        <v>185</v>
      </c>
      <c r="I118" s="51"/>
    </row>
    <row r="119" spans="1:9" x14ac:dyDescent="0.15">
      <c r="A119" s="14">
        <f t="shared" si="2"/>
        <v>115</v>
      </c>
      <c r="B119" s="15" t="s">
        <v>186</v>
      </c>
      <c r="C119" s="15" t="s">
        <v>187</v>
      </c>
      <c r="D119" s="15" t="s">
        <v>188</v>
      </c>
      <c r="E119" s="17">
        <f t="shared" si="3"/>
        <v>15.299999999999955</v>
      </c>
      <c r="F119" s="28">
        <v>548.29999999999995</v>
      </c>
      <c r="G119" s="21"/>
      <c r="H119" s="29" t="s">
        <v>189</v>
      </c>
      <c r="I119" s="44"/>
    </row>
    <row r="120" spans="1:9" x14ac:dyDescent="0.15">
      <c r="A120" s="14">
        <f t="shared" si="2"/>
        <v>116</v>
      </c>
      <c r="B120" s="15" t="s">
        <v>190</v>
      </c>
      <c r="C120" s="15" t="s">
        <v>172</v>
      </c>
      <c r="D120" s="15" t="s">
        <v>191</v>
      </c>
      <c r="E120" s="17">
        <f t="shared" si="3"/>
        <v>1</v>
      </c>
      <c r="F120" s="28">
        <v>549.29999999999995</v>
      </c>
      <c r="G120" s="21"/>
      <c r="H120" s="53"/>
      <c r="I120" s="44"/>
    </row>
    <row r="121" spans="1:9" x14ac:dyDescent="0.15">
      <c r="A121" s="14">
        <f t="shared" si="2"/>
        <v>117</v>
      </c>
      <c r="B121" s="15" t="s">
        <v>192</v>
      </c>
      <c r="C121" s="15" t="s">
        <v>193</v>
      </c>
      <c r="D121" s="15" t="s">
        <v>194</v>
      </c>
      <c r="E121" s="17">
        <f t="shared" si="3"/>
        <v>0.5</v>
      </c>
      <c r="F121" s="28">
        <v>549.79999999999995</v>
      </c>
      <c r="G121" s="21"/>
      <c r="H121" s="29"/>
      <c r="I121" s="44"/>
    </row>
    <row r="122" spans="1:9" x14ac:dyDescent="0.15">
      <c r="A122" s="14">
        <f t="shared" si="2"/>
        <v>118</v>
      </c>
      <c r="B122" s="15" t="s">
        <v>195</v>
      </c>
      <c r="C122" s="15" t="s">
        <v>14</v>
      </c>
      <c r="D122" s="15" t="s">
        <v>196</v>
      </c>
      <c r="E122" s="17">
        <f t="shared" si="3"/>
        <v>6.2000000000000455</v>
      </c>
      <c r="F122" s="28">
        <v>556</v>
      </c>
      <c r="G122" s="21"/>
      <c r="H122" s="31" t="s">
        <v>197</v>
      </c>
      <c r="I122" s="44"/>
    </row>
    <row r="123" spans="1:9" x14ac:dyDescent="0.15">
      <c r="A123" s="14">
        <f t="shared" si="2"/>
        <v>119</v>
      </c>
      <c r="B123" s="15" t="s">
        <v>198</v>
      </c>
      <c r="C123" s="15" t="s">
        <v>14</v>
      </c>
      <c r="D123" s="15" t="s">
        <v>199</v>
      </c>
      <c r="E123" s="17">
        <f t="shared" si="3"/>
        <v>3.7999999999999545</v>
      </c>
      <c r="F123" s="28">
        <v>559.79999999999995</v>
      </c>
      <c r="G123" s="21"/>
      <c r="H123" s="31"/>
      <c r="I123" s="44"/>
    </row>
    <row r="124" spans="1:9" x14ac:dyDescent="0.15">
      <c r="A124" s="22">
        <f t="shared" si="2"/>
        <v>120</v>
      </c>
      <c r="B124" s="23" t="s">
        <v>252</v>
      </c>
      <c r="C124" s="23" t="s">
        <v>9</v>
      </c>
      <c r="D124" s="23" t="s">
        <v>199</v>
      </c>
      <c r="E124" s="24">
        <f t="shared" si="3"/>
        <v>0.60000000000002274</v>
      </c>
      <c r="F124" s="25">
        <v>560.4</v>
      </c>
      <c r="G124" s="49"/>
      <c r="H124" s="54" t="s">
        <v>200</v>
      </c>
      <c r="I124" s="51" t="s">
        <v>223</v>
      </c>
    </row>
    <row r="125" spans="1:9" x14ac:dyDescent="0.15">
      <c r="A125" s="14">
        <f t="shared" si="2"/>
        <v>121</v>
      </c>
      <c r="B125" s="15" t="s">
        <v>201</v>
      </c>
      <c r="C125" s="15" t="s">
        <v>193</v>
      </c>
      <c r="D125" s="15" t="s">
        <v>199</v>
      </c>
      <c r="E125" s="17">
        <f t="shared" si="3"/>
        <v>1.5</v>
      </c>
      <c r="F125" s="28">
        <v>561.9</v>
      </c>
      <c r="G125" s="55"/>
      <c r="H125" s="43"/>
      <c r="I125" s="56"/>
    </row>
    <row r="126" spans="1:9" x14ac:dyDescent="0.15">
      <c r="A126" s="14">
        <f t="shared" si="2"/>
        <v>122</v>
      </c>
      <c r="B126" s="15" t="s">
        <v>202</v>
      </c>
      <c r="C126" s="15" t="s">
        <v>193</v>
      </c>
      <c r="D126" s="15" t="s">
        <v>199</v>
      </c>
      <c r="E126" s="17">
        <f t="shared" si="3"/>
        <v>1.1000000000000227</v>
      </c>
      <c r="F126" s="28">
        <v>563</v>
      </c>
      <c r="G126" s="21"/>
      <c r="H126" s="43" t="s">
        <v>203</v>
      </c>
      <c r="I126" s="44"/>
    </row>
    <row r="127" spans="1:9" x14ac:dyDescent="0.15">
      <c r="A127" s="14">
        <f t="shared" si="2"/>
        <v>123</v>
      </c>
      <c r="B127" s="15" t="s">
        <v>204</v>
      </c>
      <c r="C127" s="15" t="s">
        <v>14</v>
      </c>
      <c r="D127" s="15" t="s">
        <v>199</v>
      </c>
      <c r="E127" s="17">
        <f t="shared" si="3"/>
        <v>0.70000000000004547</v>
      </c>
      <c r="F127" s="28">
        <v>563.70000000000005</v>
      </c>
      <c r="G127" s="21"/>
      <c r="H127" s="47"/>
      <c r="I127" s="44"/>
    </row>
    <row r="128" spans="1:9" s="61" customFormat="1" x14ac:dyDescent="0.15">
      <c r="A128" s="57">
        <f t="shared" si="2"/>
        <v>124</v>
      </c>
      <c r="B128" s="15" t="s">
        <v>205</v>
      </c>
      <c r="C128" s="15" t="s">
        <v>193</v>
      </c>
      <c r="D128" s="15" t="s">
        <v>206</v>
      </c>
      <c r="E128" s="17">
        <f t="shared" si="3"/>
        <v>20.599999999999909</v>
      </c>
      <c r="F128" s="58">
        <v>584.29999999999995</v>
      </c>
      <c r="G128" s="59"/>
      <c r="H128" s="47"/>
      <c r="I128" s="60"/>
    </row>
    <row r="129" spans="1:9" x14ac:dyDescent="0.15">
      <c r="A129" s="14">
        <f t="shared" si="2"/>
        <v>125</v>
      </c>
      <c r="B129" s="15" t="s">
        <v>207</v>
      </c>
      <c r="C129" s="15" t="s">
        <v>14</v>
      </c>
      <c r="D129" s="15" t="s">
        <v>208</v>
      </c>
      <c r="E129" s="17">
        <f t="shared" si="3"/>
        <v>0.29999999999995453</v>
      </c>
      <c r="F129" s="28">
        <v>584.59999999999991</v>
      </c>
      <c r="G129" s="21"/>
      <c r="H129" s="47" t="s">
        <v>209</v>
      </c>
      <c r="I129" s="44"/>
    </row>
    <row r="130" spans="1:9" ht="28.5" x14ac:dyDescent="0.15">
      <c r="A130" s="86">
        <f t="shared" si="2"/>
        <v>126</v>
      </c>
      <c r="B130" s="87" t="s">
        <v>260</v>
      </c>
      <c r="C130" s="88" t="s">
        <v>261</v>
      </c>
      <c r="D130" s="87" t="s">
        <v>210</v>
      </c>
      <c r="E130" s="89">
        <f t="shared" si="3"/>
        <v>19.700000000000045</v>
      </c>
      <c r="F130" s="90">
        <v>604.29999999999995</v>
      </c>
      <c r="G130" s="91"/>
      <c r="H130" s="92" t="s">
        <v>211</v>
      </c>
      <c r="I130" s="93"/>
    </row>
    <row r="131" spans="1:9" x14ac:dyDescent="0.15">
      <c r="A131" s="14">
        <f t="shared" si="2"/>
        <v>127</v>
      </c>
      <c r="B131" s="15" t="s">
        <v>212</v>
      </c>
      <c r="C131" s="15" t="s">
        <v>14</v>
      </c>
      <c r="D131" s="15" t="s">
        <v>170</v>
      </c>
      <c r="E131" s="17">
        <f t="shared" si="3"/>
        <v>0.90000000000009095</v>
      </c>
      <c r="F131" s="28">
        <v>605.20000000000005</v>
      </c>
      <c r="G131" s="21"/>
      <c r="H131" s="47"/>
      <c r="I131" s="44"/>
    </row>
    <row r="132" spans="1:9" ht="42.75" x14ac:dyDescent="0.15">
      <c r="A132" s="22">
        <f t="shared" si="2"/>
        <v>128</v>
      </c>
      <c r="B132" s="23" t="s">
        <v>213</v>
      </c>
      <c r="C132" s="23" t="s">
        <v>38</v>
      </c>
      <c r="D132" s="23" t="s">
        <v>170</v>
      </c>
      <c r="E132" s="24">
        <f t="shared" si="3"/>
        <v>0.39999999999986358</v>
      </c>
      <c r="F132" s="25">
        <v>605.59999999999991</v>
      </c>
      <c r="G132" s="49"/>
      <c r="H132" s="50" t="s">
        <v>214</v>
      </c>
      <c r="I132" s="51" t="s">
        <v>224</v>
      </c>
    </row>
    <row r="133" spans="1:9" x14ac:dyDescent="0.15">
      <c r="A133" s="14">
        <f t="shared" si="2"/>
        <v>129</v>
      </c>
      <c r="B133" s="15" t="s">
        <v>212</v>
      </c>
      <c r="C133" s="15" t="s">
        <v>14</v>
      </c>
      <c r="D133" s="15" t="s">
        <v>101</v>
      </c>
      <c r="E133" s="17">
        <f t="shared" si="3"/>
        <v>0.30000000000006821</v>
      </c>
      <c r="F133" s="28">
        <v>605.9</v>
      </c>
      <c r="G133" s="21"/>
      <c r="H133" s="47"/>
      <c r="I133" s="44"/>
    </row>
    <row r="134" spans="1:9" x14ac:dyDescent="0.15">
      <c r="A134" s="14">
        <f t="shared" si="2"/>
        <v>130</v>
      </c>
      <c r="B134" s="15" t="s">
        <v>215</v>
      </c>
      <c r="C134" s="15" t="s">
        <v>14</v>
      </c>
      <c r="D134" s="15" t="s">
        <v>101</v>
      </c>
      <c r="E134" s="17">
        <f t="shared" si="3"/>
        <v>3.1000000000000227</v>
      </c>
      <c r="F134" s="28">
        <v>609</v>
      </c>
      <c r="G134" s="21"/>
      <c r="H134" s="47"/>
      <c r="I134" s="44"/>
    </row>
    <row r="135" spans="1:9" s="61" customFormat="1" x14ac:dyDescent="0.15">
      <c r="A135" s="53">
        <f t="shared" si="2"/>
        <v>131</v>
      </c>
      <c r="B135" s="15" t="s">
        <v>216</v>
      </c>
      <c r="C135" s="15" t="s">
        <v>38</v>
      </c>
      <c r="D135" s="15" t="s">
        <v>101</v>
      </c>
      <c r="E135" s="17">
        <f t="shared" si="3"/>
        <v>0.5</v>
      </c>
      <c r="F135" s="58">
        <v>609.5</v>
      </c>
      <c r="G135" s="53"/>
      <c r="H135" s="29" t="s">
        <v>217</v>
      </c>
      <c r="I135" s="62"/>
    </row>
    <row r="136" spans="1:9" ht="28.5" x14ac:dyDescent="0.15">
      <c r="A136" s="63">
        <f t="shared" si="2"/>
        <v>132</v>
      </c>
      <c r="B136" s="23" t="s">
        <v>218</v>
      </c>
      <c r="C136" s="23"/>
      <c r="D136" s="23"/>
      <c r="E136" s="24">
        <f t="shared" si="3"/>
        <v>0.20000000000004547</v>
      </c>
      <c r="F136" s="25">
        <v>609.70000000000005</v>
      </c>
      <c r="G136" s="23"/>
      <c r="H136" s="26" t="s">
        <v>226</v>
      </c>
      <c r="I136" s="35" t="s">
        <v>225</v>
      </c>
    </row>
    <row r="137" spans="1:9" ht="15" thickBot="1" x14ac:dyDescent="0.2">
      <c r="A137" s="64"/>
      <c r="B137" s="65"/>
      <c r="C137" s="66"/>
      <c r="D137" s="66"/>
      <c r="E137" s="67"/>
      <c r="F137" s="68"/>
      <c r="G137" s="69"/>
      <c r="H137" s="70"/>
      <c r="I137" s="71"/>
    </row>
    <row r="140" spans="1:9" x14ac:dyDescent="0.15">
      <c r="B140" s="2" t="s">
        <v>227</v>
      </c>
      <c r="D140" s="73" t="s">
        <v>230</v>
      </c>
    </row>
    <row r="141" spans="1:9" x14ac:dyDescent="0.15">
      <c r="B141" s="2" t="s">
        <v>228</v>
      </c>
      <c r="D141" s="2" t="s">
        <v>231</v>
      </c>
    </row>
    <row r="142" spans="1:9" x14ac:dyDescent="0.15">
      <c r="B142" s="76" t="s">
        <v>234</v>
      </c>
      <c r="D142" s="2" t="s">
        <v>236</v>
      </c>
    </row>
    <row r="143" spans="1:9" x14ac:dyDescent="0.15">
      <c r="B143" s="2" t="s">
        <v>235</v>
      </c>
    </row>
    <row r="163" spans="4:8" ht="28.5" x14ac:dyDescent="0.15">
      <c r="D163" s="74" t="s">
        <v>232</v>
      </c>
      <c r="H163" s="75" t="s">
        <v>233</v>
      </c>
    </row>
    <row r="164" spans="4:8" x14ac:dyDescent="0.15">
      <c r="D164" s="2" t="s">
        <v>237</v>
      </c>
      <c r="H164" s="7" t="s">
        <v>238</v>
      </c>
    </row>
    <row r="204" spans="1:1" x14ac:dyDescent="0.15">
      <c r="A204" s="2" t="s">
        <v>253</v>
      </c>
    </row>
    <row r="205" spans="1:1" x14ac:dyDescent="0.15">
      <c r="A205" s="2" t="s">
        <v>254</v>
      </c>
    </row>
    <row r="206" spans="1:1" x14ac:dyDescent="0.15">
      <c r="A206" s="2" t="s">
        <v>255</v>
      </c>
    </row>
    <row r="207" spans="1:1" x14ac:dyDescent="0.15">
      <c r="A207" s="2" t="s">
        <v>256</v>
      </c>
    </row>
  </sheetData>
  <mergeCells count="1">
    <mergeCell ref="H59:H60"/>
  </mergeCells>
  <phoneticPr fontId="1"/>
  <printOptions horizontalCentered="1"/>
  <pageMargins left="0.19685039370078741" right="0.19685039370078741" top="0.15748031496062992" bottom="0.15748031496062992" header="0.31496062992125984" footer="0.31496062992125984"/>
  <pageSetup paperSize="9" scale="49" fitToHeight="0" orientation="portrait" horizontalDpi="4294967293" vertic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104国東600</vt:lpstr>
      <vt:lpstr>'104国東600'!Print_Area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2018-12-25T13:31:05Z</dcterms:created>
  <dcterms:modified xsi:type="dcterms:W3CDTF">2018-12-25T13:31:10Z</dcterms:modified>
</cp:coreProperties>
</file>