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1/722/"/>
    </mc:Choice>
  </mc:AlternateContent>
  <xr:revisionPtr revIDLastSave="186" documentId="8_{0C44D472-A29B-4F9E-AE16-CD53A0089155}" xr6:coauthVersionLast="47" xr6:coauthVersionMax="47" xr10:uidLastSave="{5D33A419-8F24-4DE6-864D-E11E49AE8283}"/>
  <bookViews>
    <workbookView xWindow="4980" yWindow="252" windowWidth="17988" windowHeight="11100" xr2:uid="{00000000-000D-0000-FFFF-FFFF00000000}"/>
  </bookViews>
  <sheets>
    <sheet name="700" sheetId="22" r:id="rId1"/>
    <sheet name="800" sheetId="24" r:id="rId2"/>
    <sheet name="改定箇所" sheetId="20" r:id="rId3"/>
  </sheets>
  <definedNames>
    <definedName name="_xlnm.Print_Area" localSheetId="0">'700'!$A$1:$K$105</definedName>
    <definedName name="_xlnm.Print_Area" localSheetId="1">'800'!$A$1:$K$105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24" l="1"/>
  <c r="H63" i="24" s="1"/>
  <c r="I62" i="24"/>
  <c r="I61" i="24"/>
  <c r="H61" i="24" s="1"/>
  <c r="I60" i="24"/>
  <c r="I59" i="24"/>
  <c r="H59" i="24" s="1"/>
  <c r="I58" i="24"/>
  <c r="K58" i="24" s="1"/>
  <c r="H58" i="24"/>
  <c r="I57" i="24"/>
  <c r="I56" i="24"/>
  <c r="H57" i="24" s="1"/>
  <c r="H56" i="24"/>
  <c r="I55" i="24"/>
  <c r="I54" i="24"/>
  <c r="H55" i="24" s="1"/>
  <c r="H54" i="24"/>
  <c r="I53" i="24"/>
  <c r="I52" i="24"/>
  <c r="H53" i="24" s="1"/>
  <c r="H52" i="24"/>
  <c r="I51" i="24"/>
  <c r="I50" i="24"/>
  <c r="H51" i="24" s="1"/>
  <c r="H50" i="24"/>
  <c r="I49" i="24"/>
  <c r="I48" i="24"/>
  <c r="H49" i="24" s="1"/>
  <c r="H48" i="24"/>
  <c r="I47" i="24"/>
  <c r="I46" i="24"/>
  <c r="H47" i="24" s="1"/>
  <c r="H46" i="24"/>
  <c r="I45" i="24"/>
  <c r="I44" i="24"/>
  <c r="H45" i="24" s="1"/>
  <c r="H44" i="24"/>
  <c r="I43" i="24"/>
  <c r="I42" i="24"/>
  <c r="H43" i="24" s="1"/>
  <c r="H42" i="24"/>
  <c r="I41" i="24"/>
  <c r="I40" i="24"/>
  <c r="H41" i="24" s="1"/>
  <c r="H40" i="24"/>
  <c r="I39" i="24"/>
  <c r="H39" i="24"/>
  <c r="H38" i="24"/>
  <c r="H37" i="24"/>
  <c r="H36" i="24"/>
  <c r="H35" i="24"/>
  <c r="H34" i="24"/>
  <c r="H33" i="24"/>
  <c r="I31" i="24"/>
  <c r="H32" i="24" s="1"/>
  <c r="I30" i="24"/>
  <c r="H30" i="24" s="1"/>
  <c r="I29" i="24"/>
  <c r="I28" i="24"/>
  <c r="H28" i="24" s="1"/>
  <c r="I27" i="24"/>
  <c r="H27" i="24"/>
  <c r="H25" i="24"/>
  <c r="H24" i="24"/>
  <c r="H23" i="24"/>
  <c r="H22" i="24"/>
  <c r="K21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K58" i="22"/>
  <c r="K63" i="22"/>
  <c r="I63" i="22"/>
  <c r="H63" i="22" s="1"/>
  <c r="I62" i="22"/>
  <c r="I61" i="22"/>
  <c r="I60" i="22"/>
  <c r="I59" i="22"/>
  <c r="I58" i="22"/>
  <c r="H58" i="22" s="1"/>
  <c r="I57" i="22"/>
  <c r="I56" i="22"/>
  <c r="I55" i="22"/>
  <c r="H56" i="22" s="1"/>
  <c r="I54" i="22"/>
  <c r="I53" i="22"/>
  <c r="I52" i="22"/>
  <c r="H53" i="22" s="1"/>
  <c r="I51" i="22"/>
  <c r="H52" i="22" s="1"/>
  <c r="I50" i="22"/>
  <c r="H51" i="22" s="1"/>
  <c r="I49" i="22"/>
  <c r="H50" i="22" s="1"/>
  <c r="I48" i="22"/>
  <c r="H48" i="22" s="1"/>
  <c r="I47" i="22"/>
  <c r="I46" i="22"/>
  <c r="I45" i="22"/>
  <c r="H45" i="22" s="1"/>
  <c r="I44" i="22"/>
  <c r="H44" i="22" s="1"/>
  <c r="I43" i="22"/>
  <c r="H43" i="22" s="1"/>
  <c r="I42" i="22"/>
  <c r="H42" i="22" s="1"/>
  <c r="I41" i="22"/>
  <c r="I40" i="22"/>
  <c r="I39" i="22"/>
  <c r="H40" i="22" s="1"/>
  <c r="H37" i="22"/>
  <c r="H38" i="22"/>
  <c r="H35" i="22"/>
  <c r="H36" i="22"/>
  <c r="H34" i="22"/>
  <c r="H39" i="22"/>
  <c r="H33" i="22"/>
  <c r="I31" i="22"/>
  <c r="H32" i="22" s="1"/>
  <c r="I30" i="22"/>
  <c r="H31" i="22" s="1"/>
  <c r="I29" i="22"/>
  <c r="I28" i="22"/>
  <c r="I27" i="22"/>
  <c r="H27" i="22"/>
  <c r="K21" i="22"/>
  <c r="H57" i="22"/>
  <c r="H55" i="22"/>
  <c r="H46" i="22"/>
  <c r="H41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29" i="24" l="1"/>
  <c r="H31" i="24"/>
  <c r="H60" i="24"/>
  <c r="H62" i="24"/>
  <c r="K63" i="24"/>
  <c r="H62" i="22"/>
  <c r="H61" i="22"/>
  <c r="H60" i="22"/>
  <c r="H59" i="22"/>
  <c r="H54" i="22"/>
  <c r="H49" i="22"/>
  <c r="H47" i="22"/>
  <c r="H29" i="22"/>
  <c r="H30" i="22"/>
  <c r="H28" i="22"/>
</calcChain>
</file>

<file path=xl/sharedStrings.xml><?xml version="1.0" encoding="utf-8"?>
<sst xmlns="http://schemas.openxmlformats.org/spreadsheetml/2006/main" count="624" uniqueCount="178">
  <si>
    <t>1/2</t>
    <phoneticPr fontId="2"/>
  </si>
  <si>
    <t>×</t>
  </si>
  <si>
    <t>←標識・案内看板等なし</t>
  </si>
  <si>
    <t>形状</t>
    <rPh sb="0" eb="2">
      <t>ケイジョウ</t>
    </rPh>
    <phoneticPr fontId="3"/>
  </si>
  <si>
    <t>信号</t>
    <rPh sb="0" eb="2">
      <t>シンゴウ</t>
    </rPh>
    <phoneticPr fontId="3"/>
  </si>
  <si>
    <t>ポイント</t>
    <phoneticPr fontId="3"/>
  </si>
  <si>
    <t>標識</t>
    <rPh sb="0" eb="2">
      <t>ヒョウシキ</t>
    </rPh>
    <phoneticPr fontId="3"/>
  </si>
  <si>
    <t>現在地からの進行先</t>
    <rPh sb="0" eb="3">
      <t>ゲンザイチ</t>
    </rPh>
    <rPh sb="6" eb="8">
      <t>シンコウ</t>
    </rPh>
    <rPh sb="8" eb="9">
      <t>サキ</t>
    </rPh>
    <phoneticPr fontId="3"/>
  </si>
  <si>
    <t>現在地までの</t>
    <rPh sb="0" eb="3">
      <t>ゲンザイチ</t>
    </rPh>
    <phoneticPr fontId="3"/>
  </si>
  <si>
    <t>備考</t>
    <rPh sb="0" eb="2">
      <t>ビコウ</t>
    </rPh>
    <phoneticPr fontId="3"/>
  </si>
  <si>
    <t>PC間</t>
    <rPh sb="2" eb="3">
      <t>アイダ</t>
    </rPh>
    <phoneticPr fontId="3"/>
  </si>
  <si>
    <t>方角</t>
    <rPh sb="0" eb="2">
      <t>ホウガク</t>
    </rPh>
    <phoneticPr fontId="3"/>
  </si>
  <si>
    <t>道路</t>
    <rPh sb="0" eb="2">
      <t>ドウロ</t>
    </rPh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</si>
  <si>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</si>
  <si>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</si>
  <si>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旧Qシート#</t>
    <rPh sb="0" eb="1">
      <t>キュウ</t>
    </rPh>
    <phoneticPr fontId="2"/>
  </si>
  <si>
    <t>改定箇所</t>
    <rPh sb="0" eb="2">
      <t>カイテイ</t>
    </rPh>
    <rPh sb="2" eb="4">
      <t>カショ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</si>
  <si>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</si>
  <si>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</si>
  <si>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-</t>
    <phoneticPr fontId="2"/>
  </si>
  <si>
    <t>市道</t>
    <rPh sb="0" eb="2">
      <t>シドウ</t>
    </rPh>
    <phoneticPr fontId="2"/>
  </si>
  <si>
    <t>&gt; ver.1.1.0</t>
    <phoneticPr fontId="2"/>
  </si>
  <si>
    <t>左側
(直進)</t>
    <rPh sb="0" eb="2">
      <t>ヒダリガワ</t>
    </rPh>
    <rPh sb="4" eb="6">
      <t>チョクシン</t>
    </rPh>
    <phoneticPr fontId="2"/>
  </si>
  <si>
    <t>START
　　　アルプス公園</t>
    <rPh sb="13" eb="15">
      <t>コウエン</t>
    </rPh>
    <phoneticPr fontId="1"/>
  </si>
  <si>
    <t>2021BRM722近畿200km駒ヶ根"伊那平"</t>
    <rPh sb="10" eb="12">
      <t>キンキ</t>
    </rPh>
    <rPh sb="17" eb="20">
      <t>コマガネ</t>
    </rPh>
    <rPh sb="21" eb="24">
      <t>イナダイラ</t>
    </rPh>
    <phoneticPr fontId="2"/>
  </si>
  <si>
    <t>直進
(山へ)</t>
    <rPh sb="0" eb="2">
      <t>チョクシン</t>
    </rPh>
    <rPh sb="4" eb="5">
      <t>ヤマ</t>
    </rPh>
    <phoneticPr fontId="2"/>
  </si>
  <si>
    <t>┬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</si>
  <si>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</si>
  <si>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</si>
  <si>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正面に福麟楼</t>
    <rPh sb="0" eb="2">
      <t>ショウメン</t>
    </rPh>
    <rPh sb="3" eb="6">
      <t>フクリンロウ</t>
    </rPh>
    <phoneticPr fontId="2"/>
  </si>
  <si>
    <t>左折</t>
    <rPh sb="0" eb="2">
      <t>サセツ</t>
    </rPh>
    <phoneticPr fontId="2"/>
  </si>
  <si>
    <t>Y</t>
    <phoneticPr fontId="2"/>
  </si>
  <si>
    <t>右方向</t>
    <rPh sb="0" eb="3">
      <t>ミギホウコウ</t>
    </rPh>
    <phoneticPr fontId="2"/>
  </si>
  <si>
    <t>十</t>
    <rPh sb="0" eb="1">
      <t>ジュウ</t>
    </rPh>
    <phoneticPr fontId="2"/>
  </si>
  <si>
    <t>左手前GS</t>
    <rPh sb="0" eb="3">
      <t>ヒダリテマエ</t>
    </rPh>
    <phoneticPr fontId="2"/>
  </si>
  <si>
    <t>広域農道</t>
    <rPh sb="0" eb="4">
      <t>コウイキノウドウ</t>
    </rPh>
    <phoneticPr fontId="2"/>
  </si>
  <si>
    <t>左手前 ㈱ノーベル、右奥 ヤマト運輸。山側へ進む。</t>
    <rPh sb="0" eb="3">
      <t>ヒダリテマエ</t>
    </rPh>
    <rPh sb="10" eb="11">
      <t>ミギ</t>
    </rPh>
    <rPh sb="11" eb="12">
      <t>オク</t>
    </rPh>
    <rPh sb="16" eb="18">
      <t>ウンユ</t>
    </rPh>
    <rPh sb="19" eb="21">
      <t>ヤマガワ</t>
    </rPh>
    <rPh sb="22" eb="23">
      <t>スス</t>
    </rPh>
    <phoneticPr fontId="2"/>
  </si>
  <si>
    <t>受付開始: 6:15、OPEN: 7:00、CLOSE: 7:30。
集団が大きくならないようお気を付け下さい。</t>
    <rPh sb="0" eb="4">
      <t>ウケツケカイシ</t>
    </rPh>
    <rPh sb="35" eb="37">
      <t>シュウダン</t>
    </rPh>
    <rPh sb="38" eb="39">
      <t>オオ</t>
    </rPh>
    <rPh sb="48" eb="49">
      <t>キ</t>
    </rPh>
    <rPh sb="50" eb="51">
      <t>ツ</t>
    </rPh>
    <rPh sb="52" eb="53">
      <t>クダ</t>
    </rPh>
    <phoneticPr fontId="2"/>
  </si>
  <si>
    <t>「みはらしファーム」もしくは「みはらし温泉」の看板と
自転車を撮影。フィニッシュにてスタッフへ提示。</t>
    <rPh sb="19" eb="21">
      <t>オンセン</t>
    </rPh>
    <rPh sb="23" eb="25">
      <t>カンバン</t>
    </rPh>
    <rPh sb="27" eb="30">
      <t>ジテンシャ</t>
    </rPh>
    <rPh sb="31" eb="33">
      <t>サツエイ</t>
    </rPh>
    <rPh sb="47" eb="49">
      <t>テイジ</t>
    </rPh>
    <phoneticPr fontId="2"/>
  </si>
  <si>
    <t>道なり右折</t>
    <rPh sb="0" eb="1">
      <t>ミチ</t>
    </rPh>
    <rPh sb="3" eb="5">
      <t>ウセツ</t>
    </rPh>
    <phoneticPr fontId="2"/>
  </si>
  <si>
    <t>K203</t>
    <phoneticPr fontId="2"/>
  </si>
  <si>
    <t>S</t>
    <phoneticPr fontId="2"/>
  </si>
  <si>
    <t>羽場S</t>
    <rPh sb="0" eb="2">
      <t>ハネバ</t>
    </rPh>
    <phoneticPr fontId="2"/>
  </si>
  <si>
    <t>R153</t>
    <phoneticPr fontId="2"/>
  </si>
  <si>
    <t>├</t>
    <phoneticPr fontId="2"/>
  </si>
  <si>
    <t>白看板「→真福寺墓地」、右手前 とんかつ かめや</t>
    <rPh sb="0" eb="3">
      <t>シロカンバン</t>
    </rPh>
    <rPh sb="5" eb="8">
      <t>シンプクジ</t>
    </rPh>
    <rPh sb="8" eb="10">
      <t>ボチ</t>
    </rPh>
    <rPh sb="12" eb="15">
      <t>ミギテマエ</t>
    </rPh>
    <phoneticPr fontId="2"/>
  </si>
  <si>
    <t>K203&gt;市道</t>
    <rPh sb="5" eb="7">
      <t>シドウ</t>
    </rPh>
    <phoneticPr fontId="2"/>
  </si>
  <si>
    <t>K19&gt;K14</t>
    <phoneticPr fontId="2"/>
  </si>
  <si>
    <t>鶴峰公園南S</t>
    <rPh sb="0" eb="2">
      <t>ツルミネ</t>
    </rPh>
    <rPh sb="2" eb="4">
      <t>コウエン</t>
    </rPh>
    <rPh sb="4" eb="5">
      <t>ミナミ</t>
    </rPh>
    <phoneticPr fontId="2"/>
  </si>
  <si>
    <t>右手前 大滝歯科医院</t>
    <rPh sb="0" eb="3">
      <t>ミギテマエ</t>
    </rPh>
    <rPh sb="4" eb="6">
      <t>オオタキ</t>
    </rPh>
    <rPh sb="6" eb="8">
      <t>シカ</t>
    </rPh>
    <rPh sb="8" eb="10">
      <t>イイン</t>
    </rPh>
    <phoneticPr fontId="2"/>
  </si>
  <si>
    <t>天龍橋S</t>
    <rPh sb="0" eb="3">
      <t>テンリュウバシ</t>
    </rPh>
    <phoneticPr fontId="2"/>
  </si>
  <si>
    <t>K16</t>
    <phoneticPr fontId="2"/>
  </si>
  <si>
    <t>|</t>
    <phoneticPr fontId="2"/>
  </si>
  <si>
    <t>右側
(直進)</t>
    <rPh sb="0" eb="2">
      <t>ミギガワ</t>
    </rPh>
    <rPh sb="4" eb="6">
      <t>チョクシン</t>
    </rPh>
    <phoneticPr fontId="2"/>
  </si>
  <si>
    <t>PC1
　　　ローソン岡谷湊町三丁目店</t>
    <rPh sb="11" eb="13">
      <t>オカヤ</t>
    </rPh>
    <rPh sb="13" eb="15">
      <t>ミナトマチ</t>
    </rPh>
    <rPh sb="15" eb="18">
      <t>サンチョウメ</t>
    </rPh>
    <rPh sb="18" eb="19">
      <t>ミセ</t>
    </rPh>
    <phoneticPr fontId="2"/>
  </si>
  <si>
    <t>K16&gt;市道</t>
    <rPh sb="4" eb="6">
      <t>シドウ</t>
    </rPh>
    <phoneticPr fontId="2"/>
  </si>
  <si>
    <t>5叉</t>
    <rPh sb="1" eb="2">
      <t>マタ</t>
    </rPh>
    <phoneticPr fontId="2"/>
  </si>
  <si>
    <t>中州神宮寺S</t>
    <rPh sb="0" eb="2">
      <t>ナカス</t>
    </rPh>
    <rPh sb="2" eb="5">
      <t>ジングウジ</t>
    </rPh>
    <phoneticPr fontId="2"/>
  </si>
  <si>
    <t>中央道の高架を潜った直後に道なり左折。</t>
    <rPh sb="0" eb="3">
      <t>チュウオウドウ</t>
    </rPh>
    <rPh sb="4" eb="6">
      <t>コウカ</t>
    </rPh>
    <rPh sb="7" eb="8">
      <t>クグ</t>
    </rPh>
    <rPh sb="10" eb="12">
      <t>チョクゴ</t>
    </rPh>
    <rPh sb="13" eb="14">
      <t>ミチ</t>
    </rPh>
    <rPh sb="16" eb="18">
      <t>サセツ</t>
    </rPh>
    <phoneticPr fontId="2"/>
  </si>
  <si>
    <t>K16&gt;R152</t>
    <phoneticPr fontId="2"/>
  </si>
  <si>
    <t>安国寺西S</t>
    <rPh sb="0" eb="3">
      <t>アンコクジ</t>
    </rPh>
    <rPh sb="3" eb="4">
      <t>ニシ</t>
    </rPh>
    <phoneticPr fontId="2"/>
  </si>
  <si>
    <t>R152</t>
    <phoneticPr fontId="2"/>
  </si>
  <si>
    <t>┤</t>
    <phoneticPr fontId="2"/>
  </si>
  <si>
    <t>小原S</t>
    <rPh sb="0" eb="2">
      <t>オハラ</t>
    </rPh>
    <phoneticPr fontId="2"/>
  </si>
  <si>
    <t>以下の方法で通過を証明
①ブルベカードへのスタンプ捺印(パンや内に設置)、②道の駅のきっぶ購入、③レシート取得</t>
    <rPh sb="0" eb="2">
      <t>イカ</t>
    </rPh>
    <rPh sb="3" eb="5">
      <t>ホウホウ</t>
    </rPh>
    <rPh sb="6" eb="8">
      <t>ツウカ</t>
    </rPh>
    <rPh sb="9" eb="11">
      <t>ショウメイ</t>
    </rPh>
    <rPh sb="25" eb="27">
      <t>ナツイン</t>
    </rPh>
    <rPh sb="31" eb="32">
      <t>ナイ</t>
    </rPh>
    <rPh sb="33" eb="35">
      <t>セッチ</t>
    </rPh>
    <rPh sb="38" eb="39">
      <t>ミチ</t>
    </rPh>
    <rPh sb="40" eb="41">
      <t>エキ</t>
    </rPh>
    <rPh sb="45" eb="47">
      <t>コウニュウ</t>
    </rPh>
    <rPh sb="53" eb="55">
      <t>シュトク</t>
    </rPh>
    <phoneticPr fontId="2"/>
  </si>
  <si>
    <t>K209</t>
    <phoneticPr fontId="2"/>
  </si>
  <si>
    <r>
      <t xml:space="preserve">青看板「↑甲府 富士見、→伊那 高遠」
</t>
    </r>
    <r>
      <rPr>
        <b/>
        <u/>
        <sz val="9"/>
        <rFont val="ＭＳ Ｐゴシック"/>
        <family val="3"/>
        <charset val="128"/>
        <scheme val="minor"/>
      </rPr>
      <t>直後に登坂のトンネル。尾灯の点灯および歩道の活用を推奨</t>
    </r>
    <r>
      <rPr>
        <sz val="9"/>
        <rFont val="ＭＳ Ｐゴシック"/>
        <family val="3"/>
        <charset val="128"/>
        <scheme val="minor"/>
      </rPr>
      <t>。この先 杖突峠。諏訪湖の眺望をお楽しみ下さい。</t>
    </r>
    <rPh sb="0" eb="3">
      <t>アオカンバン</t>
    </rPh>
    <rPh sb="5" eb="7">
      <t>コウフ</t>
    </rPh>
    <rPh sb="8" eb="11">
      <t>フジミ</t>
    </rPh>
    <rPh sb="13" eb="15">
      <t>イナ</t>
    </rPh>
    <rPh sb="16" eb="18">
      <t>タカトオ</t>
    </rPh>
    <rPh sb="20" eb="22">
      <t>チョクゴ</t>
    </rPh>
    <rPh sb="23" eb="25">
      <t>トハン</t>
    </rPh>
    <rPh sb="31" eb="33">
      <t>ビトウ</t>
    </rPh>
    <rPh sb="34" eb="36">
      <t>テントウ</t>
    </rPh>
    <rPh sb="39" eb="41">
      <t>ホドウ</t>
    </rPh>
    <rPh sb="42" eb="44">
      <t>カツヨウ</t>
    </rPh>
    <rPh sb="45" eb="47">
      <t>スイショウ</t>
    </rPh>
    <rPh sb="50" eb="51">
      <t>サキ</t>
    </rPh>
    <rPh sb="52" eb="55">
      <t>ツエツキトウゲ</t>
    </rPh>
    <rPh sb="56" eb="59">
      <t>スワコ</t>
    </rPh>
    <rPh sb="60" eb="62">
      <t>チョウボウ</t>
    </rPh>
    <rPh sb="64" eb="65">
      <t>タノ</t>
    </rPh>
    <rPh sb="67" eb="68">
      <t>クダ</t>
    </rPh>
    <phoneticPr fontId="2"/>
  </si>
  <si>
    <t>青看板「←、→伊那市街」</t>
    <rPh sb="0" eb="3">
      <t>アオカンバン</t>
    </rPh>
    <rPh sb="7" eb="11">
      <t>イナシガイ</t>
    </rPh>
    <phoneticPr fontId="2"/>
  </si>
  <si>
    <t>K209(K210)</t>
    <phoneticPr fontId="2"/>
  </si>
  <si>
    <t>左方向</t>
    <rPh sb="0" eb="3">
      <t>ヒダリホウコウ</t>
    </rPh>
    <phoneticPr fontId="2"/>
  </si>
  <si>
    <t>正面 郵便局</t>
    <rPh sb="0" eb="2">
      <t>ショウメン</t>
    </rPh>
    <rPh sb="3" eb="6">
      <t>ユウビンキョク</t>
    </rPh>
    <phoneticPr fontId="2"/>
  </si>
  <si>
    <t>富県小学校前S</t>
    <rPh sb="0" eb="1">
      <t>トミ</t>
    </rPh>
    <rPh sb="1" eb="2">
      <t>ケン</t>
    </rPh>
    <rPh sb="2" eb="5">
      <t>ショウガッコウ</t>
    </rPh>
    <rPh sb="5" eb="6">
      <t>マエ</t>
    </rPh>
    <phoneticPr fontId="2"/>
  </si>
  <si>
    <t>K18</t>
    <phoneticPr fontId="2"/>
  </si>
  <si>
    <t>左手小学校。この先、火山(ひやま)峠。</t>
    <rPh sb="0" eb="2">
      <t>ヒダリテ</t>
    </rPh>
    <rPh sb="2" eb="5">
      <t>ショウガッコウ</t>
    </rPh>
    <rPh sb="8" eb="9">
      <t>サキ</t>
    </rPh>
    <rPh sb="10" eb="12">
      <t>カザン</t>
    </rPh>
    <rPh sb="17" eb="18">
      <t>トウゲ</t>
    </rPh>
    <phoneticPr fontId="2"/>
  </si>
  <si>
    <t>林道</t>
    <rPh sb="0" eb="2">
      <t>リンドウ</t>
    </rPh>
    <phoneticPr fontId="2"/>
  </si>
  <si>
    <t>PhotoControl-1
　　　　みはらしファーム入口</t>
    <rPh sb="27" eb="29">
      <t>イリグチ</t>
    </rPh>
    <phoneticPr fontId="2"/>
  </si>
  <si>
    <t>左奥
(折返)</t>
    <rPh sb="0" eb="2">
      <t>ヒダリオク</t>
    </rPh>
    <rPh sb="4" eb="6">
      <t>オリカエ</t>
    </rPh>
    <phoneticPr fontId="2"/>
  </si>
  <si>
    <t>PhotoControl-2
　　　陣馬形山キャンプ場</t>
    <rPh sb="18" eb="20">
      <t>ジンバ</t>
    </rPh>
    <rPh sb="20" eb="21">
      <t>カタチ</t>
    </rPh>
    <rPh sb="21" eb="22">
      <t>ヤマ</t>
    </rPh>
    <rPh sb="26" eb="27">
      <t>ジョウ</t>
    </rPh>
    <phoneticPr fontId="2"/>
  </si>
  <si>
    <t>これ以後、急斜度のダウンヒルが続く。対向車に注意。</t>
    <rPh sb="2" eb="4">
      <t>イゴ</t>
    </rPh>
    <rPh sb="5" eb="8">
      <t>キュウシャド</t>
    </rPh>
    <rPh sb="15" eb="16">
      <t>ツヅ</t>
    </rPh>
    <rPh sb="18" eb="21">
      <t>タイコウシャ</t>
    </rPh>
    <rPh sb="22" eb="24">
      <t>チュウイ</t>
    </rPh>
    <phoneticPr fontId="2"/>
  </si>
  <si>
    <t>左手前 石碑「風三郎神社」、右手前「→R153、養命酒発祥の地 中川村・坂戸橋」、白看板「R153」</t>
    <rPh sb="0" eb="2">
      <t>ヒダリテ</t>
    </rPh>
    <rPh sb="2" eb="3">
      <t>マエ</t>
    </rPh>
    <rPh sb="4" eb="6">
      <t>セキヒ</t>
    </rPh>
    <rPh sb="7" eb="8">
      <t>カゼ</t>
    </rPh>
    <rPh sb="8" eb="10">
      <t>サブロウ</t>
    </rPh>
    <rPh sb="10" eb="12">
      <t>ジンジャ</t>
    </rPh>
    <rPh sb="14" eb="15">
      <t>ミギ</t>
    </rPh>
    <rPh sb="15" eb="17">
      <t>テマエ</t>
    </rPh>
    <rPh sb="24" eb="27">
      <t>ヨウメイシュ</t>
    </rPh>
    <rPh sb="27" eb="29">
      <t>ハッショウ</t>
    </rPh>
    <rPh sb="30" eb="31">
      <t>チ</t>
    </rPh>
    <rPh sb="32" eb="34">
      <t>ナカガワ</t>
    </rPh>
    <rPh sb="34" eb="35">
      <t>ムラ</t>
    </rPh>
    <rPh sb="36" eb="38">
      <t>サカト</t>
    </rPh>
    <rPh sb="38" eb="39">
      <t>バシ</t>
    </rPh>
    <rPh sb="41" eb="42">
      <t>シロ</t>
    </rPh>
    <rPh sb="42" eb="44">
      <t>カンバン</t>
    </rPh>
    <phoneticPr fontId="2"/>
  </si>
  <si>
    <t>白看板「→R153」、橋を渡らずダウンヒル。とにかく下る。</t>
    <rPh sb="0" eb="3">
      <t>シロカンバン</t>
    </rPh>
    <rPh sb="11" eb="12">
      <t>ハシ</t>
    </rPh>
    <rPh sb="13" eb="14">
      <t>ワタ</t>
    </rPh>
    <rPh sb="26" eb="27">
      <t>クダ</t>
    </rPh>
    <phoneticPr fontId="2"/>
  </si>
  <si>
    <t>"とまれ"</t>
    <phoneticPr fontId="2"/>
  </si>
  <si>
    <t>渡場S</t>
    <rPh sb="0" eb="1">
      <t>ワタ</t>
    </rPh>
    <rPh sb="1" eb="2">
      <t>バ</t>
    </rPh>
    <phoneticPr fontId="2"/>
  </si>
  <si>
    <t>青看板「←、↑大鹿、→飯田 松川IC」</t>
    <rPh sb="0" eb="3">
      <t>アオカンバン</t>
    </rPh>
    <rPh sb="7" eb="9">
      <t>オオシカ</t>
    </rPh>
    <rPh sb="11" eb="13">
      <t>イイダ</t>
    </rPh>
    <rPh sb="14" eb="16">
      <t>マツカワ</t>
    </rPh>
    <phoneticPr fontId="2"/>
  </si>
  <si>
    <t>下小松川橋南S</t>
    <rPh sb="0" eb="1">
      <t>シモ</t>
    </rPh>
    <rPh sb="1" eb="4">
      <t>コマツガワ</t>
    </rPh>
    <rPh sb="4" eb="5">
      <t>バシ</t>
    </rPh>
    <rPh sb="5" eb="6">
      <t>ミナミ</t>
    </rPh>
    <phoneticPr fontId="2"/>
  </si>
  <si>
    <t>154.8km地点、Tour of JAPAN名物「TOJコーナー」</t>
    <rPh sb="7" eb="9">
      <t>チテン</t>
    </rPh>
    <rPh sb="23" eb="25">
      <t>メイブツ</t>
    </rPh>
    <phoneticPr fontId="2"/>
  </si>
  <si>
    <t>K18&gt;K83&gt;K252</t>
    <phoneticPr fontId="2"/>
  </si>
  <si>
    <t>水神橋東S</t>
    <rPh sb="0" eb="3">
      <t>スイジンバシ</t>
    </rPh>
    <rPh sb="3" eb="4">
      <t>ヒガシ</t>
    </rPh>
    <phoneticPr fontId="2"/>
  </si>
  <si>
    <t>R256</t>
    <phoneticPr fontId="2"/>
  </si>
  <si>
    <t>青看板「←天竜峡、↑飯田市街」</t>
    <rPh sb="0" eb="3">
      <t>アオカンバン</t>
    </rPh>
    <rPh sb="5" eb="8">
      <t>テンリュウキョウ</t>
    </rPh>
    <rPh sb="10" eb="12">
      <t>イイダ</t>
    </rPh>
    <rPh sb="12" eb="14">
      <t>シガイ</t>
    </rPh>
    <phoneticPr fontId="2"/>
  </si>
  <si>
    <t>K1</t>
    <phoneticPr fontId="2"/>
  </si>
  <si>
    <t>青看板「↑、→天龍峡」</t>
    <rPh sb="0" eb="3">
      <t>アオカンバン</t>
    </rPh>
    <rPh sb="7" eb="9">
      <t>テンリュウ</t>
    </rPh>
    <rPh sb="9" eb="10">
      <t>キョウ</t>
    </rPh>
    <phoneticPr fontId="2"/>
  </si>
  <si>
    <t>青看板「↑米川、→天竜峡」</t>
    <rPh sb="0" eb="3">
      <t>アオカンバン</t>
    </rPh>
    <rPh sb="5" eb="7">
      <t>ヨネカワ</t>
    </rPh>
    <rPh sb="9" eb="12">
      <t>テンリュウキョウ</t>
    </rPh>
    <phoneticPr fontId="2"/>
  </si>
  <si>
    <t>青看板「↑天竜峡、↗駄科駅」</t>
    <rPh sb="0" eb="3">
      <t>アオカンバン</t>
    </rPh>
    <rPh sb="5" eb="8">
      <t>テンリュウキョウ</t>
    </rPh>
    <rPh sb="10" eb="12">
      <t>ダシナ</t>
    </rPh>
    <rPh sb="12" eb="13">
      <t>エキ</t>
    </rPh>
    <phoneticPr fontId="2"/>
  </si>
  <si>
    <t>青看板「↑泰阜、→天竜峡」</t>
    <rPh sb="0" eb="3">
      <t>アオカンバン</t>
    </rPh>
    <rPh sb="5" eb="7">
      <t>ヤスオカ</t>
    </rPh>
    <rPh sb="9" eb="12">
      <t>テンリュウキョウ</t>
    </rPh>
    <phoneticPr fontId="2"/>
  </si>
  <si>
    <t>K492</t>
    <phoneticPr fontId="2"/>
  </si>
  <si>
    <t>K236</t>
    <phoneticPr fontId="2"/>
  </si>
  <si>
    <t>PASS(通過チェック)-2
　　　JR天竜峡駅</t>
    <rPh sb="5" eb="7">
      <t>ツウカ</t>
    </rPh>
    <rPh sb="20" eb="23">
      <t>テンリュウキョウ</t>
    </rPh>
    <rPh sb="23" eb="24">
      <t>エキ</t>
    </rPh>
    <phoneticPr fontId="2"/>
  </si>
  <si>
    <t>以下の方法で通過を証明
①天竜峡駅にて入場券購入、②天竜峡駅と自転車の写真を撮影、③周辺の店舗にてレシート取得(天竜峡周辺であることが証明出来ること)</t>
    <rPh sb="0" eb="2">
      <t>イカ</t>
    </rPh>
    <rPh sb="3" eb="5">
      <t>ホウホウ</t>
    </rPh>
    <rPh sb="6" eb="8">
      <t>ツウカ</t>
    </rPh>
    <rPh sb="9" eb="11">
      <t>ショウメイ</t>
    </rPh>
    <rPh sb="13" eb="17">
      <t>テンリュウキョウエキ</t>
    </rPh>
    <rPh sb="19" eb="22">
      <t>ニュウジョウケン</t>
    </rPh>
    <rPh sb="22" eb="24">
      <t>コウニュウ</t>
    </rPh>
    <rPh sb="26" eb="30">
      <t>テンリュウキョウエキ</t>
    </rPh>
    <rPh sb="31" eb="34">
      <t>ジテンシャ</t>
    </rPh>
    <rPh sb="35" eb="37">
      <t>シャシン</t>
    </rPh>
    <rPh sb="38" eb="40">
      <t>サツエイ</t>
    </rPh>
    <rPh sb="42" eb="44">
      <t>シュウヘン</t>
    </rPh>
    <rPh sb="45" eb="47">
      <t>テンポ</t>
    </rPh>
    <rPh sb="56" eb="59">
      <t>テンリュウキョウ</t>
    </rPh>
    <rPh sb="59" eb="61">
      <t>シュウヘン</t>
    </rPh>
    <rPh sb="67" eb="69">
      <t>ショウメイ</t>
    </rPh>
    <rPh sb="69" eb="71">
      <t>デキ</t>
    </rPh>
    <phoneticPr fontId="2"/>
  </si>
  <si>
    <t>天竜峡S</t>
    <rPh sb="0" eb="3">
      <t>テンリュウキョウ</t>
    </rPh>
    <phoneticPr fontId="2"/>
  </si>
  <si>
    <t>R151&gt;R256</t>
    <phoneticPr fontId="2"/>
  </si>
  <si>
    <t>中央交差点S</t>
    <rPh sb="0" eb="2">
      <t>チュウオウ</t>
    </rPh>
    <rPh sb="2" eb="5">
      <t>コウサテン</t>
    </rPh>
    <phoneticPr fontId="2"/>
  </si>
  <si>
    <t>PC2
　　　ファミリーマート飯田上郷黒田店</t>
    <rPh sb="15" eb="17">
      <t>イイダ</t>
    </rPh>
    <rPh sb="17" eb="19">
      <t>カミゴウ</t>
    </rPh>
    <rPh sb="19" eb="21">
      <t>クロダ</t>
    </rPh>
    <rPh sb="21" eb="22">
      <t>ミセ</t>
    </rPh>
    <phoneticPr fontId="2"/>
  </si>
  <si>
    <t>左側
(直進)</t>
    <rPh sb="0" eb="2">
      <t>ヒダリガワ</t>
    </rPh>
    <rPh sb="4" eb="6">
      <t>チョクシン</t>
    </rPh>
    <phoneticPr fontId="2"/>
  </si>
  <si>
    <t>大沢北部S</t>
    <rPh sb="0" eb="2">
      <t>オオサワ</t>
    </rPh>
    <rPh sb="2" eb="4">
      <t>ホクブ</t>
    </rPh>
    <phoneticPr fontId="2"/>
  </si>
  <si>
    <t>K15</t>
    <phoneticPr fontId="2"/>
  </si>
  <si>
    <t>病院北S</t>
    <rPh sb="0" eb="2">
      <t>ビョウイン</t>
    </rPh>
    <rPh sb="2" eb="3">
      <t>キタ</t>
    </rPh>
    <phoneticPr fontId="2"/>
  </si>
  <si>
    <t>文化会館北S</t>
    <rPh sb="0" eb="2">
      <t>ブンカ</t>
    </rPh>
    <rPh sb="2" eb="4">
      <t>カイカン</t>
    </rPh>
    <rPh sb="4" eb="5">
      <t>キタ</t>
    </rPh>
    <phoneticPr fontId="2"/>
  </si>
  <si>
    <t>左側</t>
    <rPh sb="0" eb="2">
      <t>ヒダリガワ</t>
    </rPh>
    <phoneticPr fontId="2"/>
  </si>
  <si>
    <t>FINISH
　　　アルプス公園</t>
    <rPh sb="14" eb="16">
      <t>コウエン</t>
    </rPh>
    <phoneticPr fontId="2"/>
  </si>
  <si>
    <t>OPEN: 8:26、CLOSE: 10:27
レシート取得し、打刻時間をブルベカードに記入する。
右方向(直進)でコース復帰。</t>
    <rPh sb="28" eb="30">
      <t>シュトク</t>
    </rPh>
    <rPh sb="32" eb="36">
      <t>ダコクジカン</t>
    </rPh>
    <rPh sb="44" eb="46">
      <t>キニュウ</t>
    </rPh>
    <rPh sb="50" eb="51">
      <t>ミギ</t>
    </rPh>
    <rPh sb="51" eb="53">
      <t>ホウコウ</t>
    </rPh>
    <rPh sb="54" eb="56">
      <t>チョクシン</t>
    </rPh>
    <rPh sb="61" eb="63">
      <t>フッキ</t>
    </rPh>
    <phoneticPr fontId="2"/>
  </si>
  <si>
    <t>OPEN:12:12 、CLOSE: 18:48
レシート取得し、打刻時間をブルベカードに記入する。
直進してコース復帰。</t>
    <rPh sb="29" eb="31">
      <t>シュトク</t>
    </rPh>
    <rPh sb="33" eb="37">
      <t>ダコクジカン</t>
    </rPh>
    <rPh sb="45" eb="47">
      <t>キニュウ</t>
    </rPh>
    <rPh sb="51" eb="53">
      <t>チョクシン</t>
    </rPh>
    <rPh sb="58" eb="60">
      <t>フッキ</t>
    </rPh>
    <phoneticPr fontId="2"/>
  </si>
  <si>
    <t>202１/7/22  7：00スタート　日出4:46 　日没19:03</t>
    <rPh sb="21" eb="22">
      <t>デ</t>
    </rPh>
    <phoneticPr fontId="2"/>
  </si>
  <si>
    <t>青看板「←豊橋 天竜峡IC、→塩尻 駒ヶ根」</t>
    <rPh sb="0" eb="3">
      <t>アオカンバン</t>
    </rPh>
    <rPh sb="5" eb="7">
      <t>トヨハシ</t>
    </rPh>
    <rPh sb="8" eb="11">
      <t>テンリュウキョウ</t>
    </rPh>
    <rPh sb="15" eb="17">
      <t>シオジリ</t>
    </rPh>
    <rPh sb="18" eb="21">
      <t>コマガネ</t>
    </rPh>
    <phoneticPr fontId="2"/>
  </si>
  <si>
    <t>白看板「→市営中央駐車場」、左手前 看板「YAMAICHI」</t>
    <rPh sb="0" eb="3">
      <t>シロカンバン</t>
    </rPh>
    <rPh sb="5" eb="7">
      <t>シエイ</t>
    </rPh>
    <rPh sb="7" eb="9">
      <t>チュウオウ</t>
    </rPh>
    <rPh sb="9" eb="12">
      <t>チュウシャジョウ</t>
    </rPh>
    <rPh sb="14" eb="17">
      <t>ヒダリテマエ</t>
    </rPh>
    <rPh sb="18" eb="20">
      <t>カンバン</t>
    </rPh>
    <phoneticPr fontId="2"/>
  </si>
  <si>
    <t>市道&gt;K229&gt;K15</t>
    <rPh sb="0" eb="2">
      <t>シドウ</t>
    </rPh>
    <phoneticPr fontId="2"/>
  </si>
  <si>
    <t>白看板「←飯島町」、203.6km地点ソースかつ丼の名店 きらく</t>
    <rPh sb="0" eb="3">
      <t>シロカンバン</t>
    </rPh>
    <rPh sb="5" eb="7">
      <t>イイジマ</t>
    </rPh>
    <rPh sb="7" eb="8">
      <t>マチ</t>
    </rPh>
    <rPh sb="17" eb="19">
      <t>チテン</t>
    </rPh>
    <rPh sb="24" eb="25">
      <t>ドン</t>
    </rPh>
    <rPh sb="26" eb="28">
      <t>メイテン</t>
    </rPh>
    <phoneticPr fontId="2"/>
  </si>
  <si>
    <t>右奥 コインランドリー</t>
    <rPh sb="0" eb="2">
      <t>ミギオク</t>
    </rPh>
    <phoneticPr fontId="2"/>
  </si>
  <si>
    <t>右手前 駒ヶ根市地域交流センター、右奥 ㈱吉澤組</t>
    <rPh sb="0" eb="1">
      <t>ミギ</t>
    </rPh>
    <rPh sb="1" eb="3">
      <t>テマエ</t>
    </rPh>
    <rPh sb="4" eb="8">
      <t>コマガネシ</t>
    </rPh>
    <rPh sb="8" eb="10">
      <t>チイキ</t>
    </rPh>
    <rPh sb="10" eb="12">
      <t>コウリュウ</t>
    </rPh>
    <rPh sb="17" eb="19">
      <t>ミギオク</t>
    </rPh>
    <rPh sb="21" eb="23">
      <t>ヨシザワ</t>
    </rPh>
    <rPh sb="23" eb="24">
      <t>グミ</t>
    </rPh>
    <phoneticPr fontId="2"/>
  </si>
  <si>
    <t>左手 福麟楼 駒ヶ根店、スタート直後に右折した箇所を右折</t>
    <rPh sb="0" eb="2">
      <t>ヒダリテ</t>
    </rPh>
    <rPh sb="3" eb="6">
      <t>フクリンロウ</t>
    </rPh>
    <rPh sb="7" eb="11">
      <t>コマガネミセ</t>
    </rPh>
    <rPh sb="16" eb="18">
      <t>チョクゴ</t>
    </rPh>
    <rPh sb="19" eb="21">
      <t>ウセツ</t>
    </rPh>
    <rPh sb="23" eb="25">
      <t>カショ</t>
    </rPh>
    <rPh sb="26" eb="28">
      <t>ウセツ</t>
    </rPh>
    <phoneticPr fontId="2"/>
  </si>
  <si>
    <t>OPEN: 15:00、CLOSE: 20:30
ブルベカードに必要事項を全て記入した後、証査と共にスタッフへ提出。15:00以前にフィニッシュ予定の方にも対応致しますので、ブリーフィングに御申告下さい。</t>
    <rPh sb="32" eb="36">
      <t>ヒツヨウジコウ</t>
    </rPh>
    <rPh sb="37" eb="38">
      <t>スベ</t>
    </rPh>
    <rPh sb="39" eb="41">
      <t>キニュウ</t>
    </rPh>
    <rPh sb="43" eb="44">
      <t>ゴ</t>
    </rPh>
    <rPh sb="45" eb="46">
      <t>アカシ</t>
    </rPh>
    <rPh sb="46" eb="47">
      <t>サ</t>
    </rPh>
    <rPh sb="48" eb="49">
      <t>トモ</t>
    </rPh>
    <rPh sb="55" eb="57">
      <t>テイシュツ</t>
    </rPh>
    <rPh sb="63" eb="65">
      <t>イゼン</t>
    </rPh>
    <rPh sb="72" eb="74">
      <t>ヨテイ</t>
    </rPh>
    <rPh sb="75" eb="76">
      <t>カタ</t>
    </rPh>
    <rPh sb="78" eb="80">
      <t>タイオウ</t>
    </rPh>
    <rPh sb="80" eb="81">
      <t>イタ</t>
    </rPh>
    <rPh sb="95" eb="98">
      <t>ゴシンコク</t>
    </rPh>
    <rPh sb="98" eb="99">
      <t>クダ</t>
    </rPh>
    <phoneticPr fontId="2"/>
  </si>
  <si>
    <t>OPEN: 9:26、CLOSE: 11:27
レシート取得し、打刻時間をブルベカードに記入する。
右方向(直進)でコース復帰。</t>
    <rPh sb="28" eb="30">
      <t>シュトク</t>
    </rPh>
    <rPh sb="32" eb="36">
      <t>ダコクジカン</t>
    </rPh>
    <rPh sb="44" eb="46">
      <t>キニュウ</t>
    </rPh>
    <rPh sb="50" eb="51">
      <t>ミギ</t>
    </rPh>
    <rPh sb="51" eb="53">
      <t>ホウコウ</t>
    </rPh>
    <rPh sb="54" eb="56">
      <t>チョクシン</t>
    </rPh>
    <rPh sb="61" eb="63">
      <t>フッキ</t>
    </rPh>
    <phoneticPr fontId="2"/>
  </si>
  <si>
    <t>OPEN:13:12 、CLOSE: 19:48
レシート取得し、打刻時間をブルベカードに記入する。
直進してコース復帰。</t>
    <rPh sb="29" eb="31">
      <t>シュトク</t>
    </rPh>
    <rPh sb="33" eb="37">
      <t>ダコクジカン</t>
    </rPh>
    <rPh sb="45" eb="47">
      <t>キニュウ</t>
    </rPh>
    <rPh sb="51" eb="53">
      <t>チョクシン</t>
    </rPh>
    <rPh sb="58" eb="60">
      <t>フッキ</t>
    </rPh>
    <phoneticPr fontId="2"/>
  </si>
  <si>
    <t>OPEN: 15:00、CLOSE: 21:30
ブルベカードに必要事項を全て記入した後、証査と共にスタッフへ提出。15:00以前にフィニッシュ予定の方にも対応致しますので、ブリーフィングに御申告下さい。</t>
    <rPh sb="32" eb="36">
      <t>ヒツヨウジコウ</t>
    </rPh>
    <rPh sb="37" eb="38">
      <t>スベ</t>
    </rPh>
    <rPh sb="39" eb="41">
      <t>キニュウ</t>
    </rPh>
    <rPh sb="43" eb="44">
      <t>ゴ</t>
    </rPh>
    <rPh sb="45" eb="46">
      <t>アカシ</t>
    </rPh>
    <rPh sb="46" eb="47">
      <t>サ</t>
    </rPh>
    <rPh sb="48" eb="49">
      <t>トモ</t>
    </rPh>
    <rPh sb="55" eb="57">
      <t>テイシュツ</t>
    </rPh>
    <rPh sb="63" eb="65">
      <t>イゼン</t>
    </rPh>
    <rPh sb="72" eb="74">
      <t>ヨテイ</t>
    </rPh>
    <rPh sb="75" eb="76">
      <t>カタ</t>
    </rPh>
    <rPh sb="78" eb="80">
      <t>タイオウ</t>
    </rPh>
    <rPh sb="80" eb="81">
      <t>イタ</t>
    </rPh>
    <rPh sb="95" eb="98">
      <t>ゴシンコク</t>
    </rPh>
    <rPh sb="98" eb="99">
      <t>クダ</t>
    </rPh>
    <phoneticPr fontId="2"/>
  </si>
  <si>
    <t>方角</t>
    <rPh sb="0" eb="2">
      <t>ホウガク</t>
    </rPh>
    <phoneticPr fontId="2"/>
  </si>
  <si>
    <t>直進</t>
    <rPh sb="0" eb="2">
      <t>チョクシン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</si>
  <si>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</si>
  <si>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2"/>
  </si>
  <si>
    <t>合計距離</t>
    <rPh sb="0" eb="4">
      <t>ゴウケイキョリ</t>
    </rPh>
    <phoneticPr fontId="2"/>
  </si>
  <si>
    <t>ポイント</t>
    <phoneticPr fontId="2"/>
  </si>
  <si>
    <t>PASS(通過チェック)-1
　　　道の駅 南アルプスむら長谷</t>
    <phoneticPr fontId="2"/>
  </si>
  <si>
    <t>PASS(通過チェック)-1
　　　ニシザワ高遠食彩館
　　　　 もしくは 7-11高遠小原店</t>
    <rPh sb="5" eb="7">
      <t>ツウカ</t>
    </rPh>
    <rPh sb="22" eb="24">
      <t>タカトウ</t>
    </rPh>
    <rPh sb="24" eb="27">
      <t>ショクサイカン</t>
    </rPh>
    <rPh sb="42" eb="44">
      <t>タカトオ</t>
    </rPh>
    <rPh sb="44" eb="46">
      <t>オハラ</t>
    </rPh>
    <rPh sb="46" eb="47">
      <t>テン</t>
    </rPh>
    <phoneticPr fontId="2"/>
  </si>
  <si>
    <t>PASS(通過チェック)-1
　　　ニシザワ高遠食彩館
　　　　 もしくは 7-11高遠小原店</t>
    <rPh sb="5" eb="7">
      <t>ツウカ</t>
    </rPh>
    <rPh sb="22" eb="24">
      <t>タカトウ</t>
    </rPh>
    <rPh sb="24" eb="27">
      <t>ショクサイカン</t>
    </rPh>
    <rPh sb="42" eb="44">
      <t>タカトオ</t>
    </rPh>
    <rPh sb="44" eb="46">
      <t>オハラ</t>
    </rPh>
    <rPh sb="46" eb="47">
      <t>テン</t>
    </rPh>
    <phoneticPr fontId="2"/>
  </si>
  <si>
    <t>左側
(折返)</t>
    <phoneticPr fontId="2"/>
  </si>
  <si>
    <t>右側
(折返)</t>
    <rPh sb="0" eb="2">
      <t>ミギガワ</t>
    </rPh>
    <rPh sb="4" eb="5">
      <t>オリ</t>
    </rPh>
    <rPh sb="5" eb="6">
      <t>ヘン</t>
    </rPh>
    <phoneticPr fontId="2"/>
  </si>
  <si>
    <t>道路</t>
    <rPh sb="0" eb="2">
      <t>ドウロ</t>
    </rPh>
    <phoneticPr fontId="2"/>
  </si>
  <si>
    <t>R152</t>
    <phoneticPr fontId="2"/>
  </si>
  <si>
    <t>K209</t>
    <phoneticPr fontId="2"/>
  </si>
  <si>
    <t>いずれかのお店でレシート取得。
取得時間は不問</t>
    <phoneticPr fontId="2"/>
  </si>
  <si>
    <t>ルート変更により欠番とする</t>
    <rPh sb="3" eb="5">
      <t>ヘンコウ</t>
    </rPh>
    <rPh sb="8" eb="10">
      <t>ケツバン</t>
    </rPh>
    <phoneticPr fontId="2"/>
  </si>
  <si>
    <t>右側
(折返)</t>
    <rPh sb="0" eb="2">
      <t>ミギガワ</t>
    </rPh>
    <rPh sb="4" eb="6">
      <t>オリカエ</t>
    </rPh>
    <phoneticPr fontId="2"/>
  </si>
  <si>
    <t>直進</t>
    <rPh sb="0" eb="2">
      <t>チョクシン</t>
    </rPh>
    <phoneticPr fontId="2"/>
  </si>
  <si>
    <t>ルート変更により欠番とする</t>
    <rPh sb="3" eb="5">
      <t>ヘンコウ</t>
    </rPh>
    <rPh sb="8" eb="10">
      <t>ケツバン</t>
    </rPh>
    <phoneticPr fontId="2"/>
  </si>
  <si>
    <t>当地に来たことを証明出来る写真を自転車と共に撮影。
フィニッシュでスタッフへ提示。</t>
    <phoneticPr fontId="2"/>
  </si>
  <si>
    <t>左手前 ハッピードリンクショップ ミニ 駒ヶ根中沢3号店
この先、幅員狭く、路面悪い。対向車に注意。</t>
    <phoneticPr fontId="2"/>
  </si>
  <si>
    <t>ポイント変更により全情報改訂</t>
    <rPh sb="4" eb="6">
      <t>ヘンコウ</t>
    </rPh>
    <rPh sb="9" eb="12">
      <t>ゼンジョウホウ</t>
    </rPh>
    <rPh sb="12" eb="14">
      <t>カイテイ</t>
    </rPh>
    <phoneticPr fontId="2"/>
  </si>
  <si>
    <t>白看板「中川村、←陣馬形山、←アンフォルメル中川村美術館」、茶看板「米澤酒造」
この先、陣馬形山と記載された矢印方向へ進む」</t>
    <rPh sb="0" eb="3">
      <t>シロカンバン</t>
    </rPh>
    <rPh sb="4" eb="6">
      <t>ナカガワ</t>
    </rPh>
    <rPh sb="6" eb="7">
      <t>ムラ</t>
    </rPh>
    <rPh sb="9" eb="13">
      <t>ジンバガタヤマ</t>
    </rPh>
    <rPh sb="22" eb="25">
      <t>ナカガワムラ</t>
    </rPh>
    <rPh sb="25" eb="28">
      <t>ビジュツカン</t>
    </rPh>
    <rPh sb="30" eb="31">
      <t>チャ</t>
    </rPh>
    <rPh sb="31" eb="33">
      <t>カンバン</t>
    </rPh>
    <rPh sb="34" eb="36">
      <t>ヨネザワ</t>
    </rPh>
    <rPh sb="36" eb="38">
      <t>シュゾウ</t>
    </rPh>
    <rPh sb="42" eb="43">
      <t>サキ</t>
    </rPh>
    <rPh sb="44" eb="48">
      <t>ジンバガタヤマ</t>
    </rPh>
    <rPh sb="49" eb="51">
      <t>キサイ</t>
    </rPh>
    <rPh sb="54" eb="56">
      <t>ヤジルシ</t>
    </rPh>
    <rPh sb="56" eb="58">
      <t>ホウコウ</t>
    </rPh>
    <rPh sb="59" eb="60">
      <t>スス</t>
    </rPh>
    <phoneticPr fontId="2"/>
  </si>
  <si>
    <t>右直進</t>
    <rPh sb="0" eb="1">
      <t>ミギ</t>
    </rPh>
    <rPh sb="1" eb="3">
      <t>チョクシン</t>
    </rPh>
    <phoneticPr fontId="2"/>
  </si>
  <si>
    <t>市道</t>
    <rPh sb="0" eb="2">
      <t>シドウ</t>
    </rPh>
    <phoneticPr fontId="2"/>
  </si>
  <si>
    <t>正面に石碑「大地流星」、白看板「↑陣馬形山」</t>
    <rPh sb="0" eb="2">
      <t>ショウメン</t>
    </rPh>
    <rPh sb="3" eb="5">
      <t>セキヒ</t>
    </rPh>
    <rPh sb="6" eb="8">
      <t>ダイチ</t>
    </rPh>
    <rPh sb="8" eb="10">
      <t>リュウセイ</t>
    </rPh>
    <rPh sb="12" eb="15">
      <t>シロカンバン</t>
    </rPh>
    <rPh sb="17" eb="21">
      <t>ジンバガタヤマ</t>
    </rPh>
    <phoneticPr fontId="2"/>
  </si>
  <si>
    <t>30A</t>
    <phoneticPr fontId="2"/>
  </si>
  <si>
    <t>白看板「←陣馬形山」</t>
    <rPh sb="0" eb="3">
      <t>シロカンバン</t>
    </rPh>
    <rPh sb="5" eb="9">
      <t>ジンバガタヤマ</t>
    </rPh>
    <phoneticPr fontId="2"/>
  </si>
  <si>
    <t>白看板「→陣馬形山」</t>
    <rPh sb="0" eb="3">
      <t>シロカンバン</t>
    </rPh>
    <rPh sb="5" eb="9">
      <t>ジンバガタヤマ</t>
    </rPh>
    <phoneticPr fontId="2"/>
  </si>
  <si>
    <t>30B</t>
    <phoneticPr fontId="2"/>
  </si>
  <si>
    <t>右折</t>
    <rPh sb="0" eb="2">
      <t>ウセツ</t>
    </rPh>
    <phoneticPr fontId="2"/>
  </si>
  <si>
    <t>白看板「←陣馬形山」、正面に風三郎神社</t>
    <rPh sb="0" eb="3">
      <t>シロカンバン</t>
    </rPh>
    <rPh sb="11" eb="13">
      <t>ショウメン</t>
    </rPh>
    <rPh sb="14" eb="15">
      <t>カゼ</t>
    </rPh>
    <rPh sb="15" eb="17">
      <t>サブロウ</t>
    </rPh>
    <rPh sb="17" eb="19">
      <t>ジンジャ</t>
    </rPh>
    <phoneticPr fontId="2"/>
  </si>
  <si>
    <t>31A</t>
    <phoneticPr fontId="2"/>
  </si>
  <si>
    <t>林道</t>
    <rPh sb="0" eb="2">
      <t>リンドウ</t>
    </rPh>
    <phoneticPr fontId="2"/>
  </si>
  <si>
    <t>32B</t>
    <phoneticPr fontId="2"/>
  </si>
  <si>
    <t>白看板「←陣馬形山」、正面行き止まり</t>
    <rPh sb="0" eb="3">
      <t>シロカンバン</t>
    </rPh>
    <rPh sb="5" eb="9">
      <t>ジンバガタヤマ</t>
    </rPh>
    <rPh sb="11" eb="13">
      <t>ショウメン</t>
    </rPh>
    <rPh sb="13" eb="14">
      <t>イ</t>
    </rPh>
    <rPh sb="15" eb="16">
      <t>ド</t>
    </rPh>
    <phoneticPr fontId="2"/>
  </si>
  <si>
    <t>32以降</t>
    <rPh sb="2" eb="4">
      <t>イコウ</t>
    </rPh>
    <phoneticPr fontId="2"/>
  </si>
  <si>
    <r>
      <t xml:space="preserve">当地に来たことを証明出来る写真を自転車と共に撮影。
フィニッシュ受付で提示。
</t>
    </r>
    <r>
      <rPr>
        <b/>
        <u/>
        <sz val="9"/>
        <rFont val="ＭＳ Ｐゴシック"/>
        <family val="3"/>
        <charset val="128"/>
        <scheme val="minor"/>
      </rPr>
      <t>場内へ自転車を頂上へ持ち込んでの撮影は厳禁。</t>
    </r>
    <rPh sb="0" eb="2">
      <t>トウチ</t>
    </rPh>
    <rPh sb="3" eb="4">
      <t>キ</t>
    </rPh>
    <rPh sb="8" eb="10">
      <t>ショウメイ</t>
    </rPh>
    <rPh sb="10" eb="12">
      <t>デキ</t>
    </rPh>
    <rPh sb="13" eb="15">
      <t>シャシン</t>
    </rPh>
    <rPh sb="16" eb="19">
      <t>ジテンシャ</t>
    </rPh>
    <rPh sb="20" eb="21">
      <t>トモ</t>
    </rPh>
    <rPh sb="22" eb="24">
      <t>サツエイ</t>
    </rPh>
    <rPh sb="32" eb="34">
      <t>ウケツケ</t>
    </rPh>
    <rPh sb="35" eb="37">
      <t>テイジ</t>
    </rPh>
    <rPh sb="39" eb="41">
      <t>ジョウナイ</t>
    </rPh>
    <rPh sb="42" eb="45">
      <t>ジテンシャ</t>
    </rPh>
    <rPh sb="46" eb="48">
      <t>チョウジョウ</t>
    </rPh>
    <rPh sb="49" eb="50">
      <t>モ</t>
    </rPh>
    <rPh sb="51" eb="52">
      <t>コ</t>
    </rPh>
    <rPh sb="55" eb="57">
      <t>サツエイ</t>
    </rPh>
    <rPh sb="58" eb="60">
      <t>ゲンキン</t>
    </rPh>
    <phoneticPr fontId="2"/>
  </si>
  <si>
    <t>当地に来たことを証明出来る写真を自転車と共に撮影。
フィニッシュ受付で提示。
場内へ自転車を頂上へ持ち込んでの撮影は厳禁とする。</t>
    <rPh sb="32" eb="34">
      <t>ウケツケ</t>
    </rPh>
    <rPh sb="42" eb="45">
      <t>ジテンシャ</t>
    </rPh>
    <rPh sb="46" eb="48">
      <t>チョウジョウ</t>
    </rPh>
    <rPh sb="49" eb="50">
      <t>モ</t>
    </rPh>
    <rPh sb="51" eb="52">
      <t>コ</t>
    </rPh>
    <rPh sb="55" eb="57">
      <t>サツエイ</t>
    </rPh>
    <rPh sb="58" eb="60">
      <t>ゲンキン</t>
    </rPh>
    <phoneticPr fontId="2"/>
  </si>
  <si>
    <t>以後の全ポイントでv1.0.0より+0.6km</t>
    <phoneticPr fontId="2"/>
  </si>
  <si>
    <t>以後の#32までの全ポイントでv.1.0.0より-3.4km</t>
    <rPh sb="0" eb="2">
      <t>イゴ</t>
    </rPh>
    <rPh sb="9" eb="10">
      <t>ゼン</t>
    </rPh>
    <phoneticPr fontId="2"/>
  </si>
  <si>
    <t>24以降</t>
    <rPh sb="2" eb="4">
      <t>イコウ</t>
    </rPh>
    <phoneticPr fontId="2"/>
  </si>
  <si>
    <t>R151&gt;R256</t>
    <phoneticPr fontId="2"/>
  </si>
  <si>
    <t>R151</t>
    <phoneticPr fontId="2"/>
  </si>
  <si>
    <t>道なりに下って行く</t>
    <rPh sb="0" eb="1">
      <t>ミチ</t>
    </rPh>
    <rPh sb="4" eb="5">
      <t>クダ</t>
    </rPh>
    <rPh sb="7" eb="8">
      <t>イ</t>
    </rPh>
    <phoneticPr fontId="2"/>
  </si>
  <si>
    <t>左方向</t>
    <rPh sb="0" eb="3">
      <t>ヒダリホウコウ</t>
    </rPh>
    <phoneticPr fontId="2"/>
  </si>
  <si>
    <t>方向</t>
    <rPh sb="0" eb="2">
      <t>ホウコウ</t>
    </rPh>
    <phoneticPr fontId="2"/>
  </si>
  <si>
    <t>道なりに直進していく</t>
    <rPh sb="0" eb="1">
      <t>ミチ</t>
    </rPh>
    <rPh sb="4" eb="6">
      <t>チョクシン</t>
    </rPh>
    <phoneticPr fontId="2"/>
  </si>
  <si>
    <t>ver.1.1.0</t>
    <phoneticPr fontId="3"/>
  </si>
  <si>
    <t>31B</t>
    <phoneticPr fontId="2"/>
  </si>
  <si>
    <t>ルート変更により新設</t>
    <rPh sb="3" eb="5">
      <t>ヘンコウ</t>
    </rPh>
    <rPh sb="8" eb="10">
      <t>シンセツ</t>
    </rPh>
    <phoneticPr fontId="2"/>
  </si>
  <si>
    <r>
      <t>青看板「←大鹿 長谷、↑伊那市街」、</t>
    </r>
    <r>
      <rPr>
        <u/>
        <sz val="9"/>
        <rFont val="ＭＳ Ｐゴシック"/>
        <family val="3"/>
        <charset val="128"/>
        <scheme val="minor"/>
      </rPr>
      <t>直後にトンネルあり</t>
    </r>
    <rPh sb="0" eb="3">
      <t>アオカンバン</t>
    </rPh>
    <rPh sb="5" eb="7">
      <t>オオシカ</t>
    </rPh>
    <rPh sb="8" eb="10">
      <t>ハセ</t>
    </rPh>
    <rPh sb="12" eb="14">
      <t>イナ</t>
    </rPh>
    <rPh sb="14" eb="16">
      <t>シガイ</t>
    </rPh>
    <rPh sb="18" eb="20">
      <t>チョクゴ</t>
    </rPh>
    <phoneticPr fontId="2"/>
  </si>
  <si>
    <t>いずれかのお店でレシート取得。
当日であれば取得時間は不問。</t>
    <rPh sb="6" eb="7">
      <t>ミセ</t>
    </rPh>
    <rPh sb="12" eb="14">
      <t>シュトク</t>
    </rPh>
    <rPh sb="16" eb="18">
      <t>トウジツ</t>
    </rPh>
    <rPh sb="22" eb="26">
      <t>シュトクジカン</t>
    </rPh>
    <rPh sb="27" eb="29">
      <t>フモン</t>
    </rPh>
    <phoneticPr fontId="2"/>
  </si>
  <si>
    <t>ルート変更により、直進へ変更</t>
    <rPh sb="3" eb="5">
      <t>ヘンコウ</t>
    </rPh>
    <rPh sb="9" eb="11">
      <t>チョクシン</t>
    </rPh>
    <rPh sb="12" eb="14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</si>
</sst>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>
    <font>
      <sz val="11"/>
      <color theme="1"/>
      <name val="ＭＳ Ｐゴシック"/>
      <family val="2"/>
      <charset val="128"/>
      <scheme val="minor"/>
    </font>
    <font>
      <sz val="9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8" fillId="3" borderId="18" xfId="0" applyFont="1" applyFill="1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0" fontId="4" fillId="5" borderId="29" xfId="0" applyFont="1" applyFill="1" applyBorder="1" applyAlignment="1">
      <alignment horizontal="center" vertical="center"/>
    </xf>
    <xf numFmtId="56" fontId="5" fillId="0" borderId="0" xfId="0" quotePrefix="1" applyNumberFormat="1" applyFont="1" applyAlignment="1">
      <alignment horizontal="right" vertical="center" shrinkToFit="1"/>
    </xf>
    <xf numFmtId="0" fontId="8" fillId="3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8" xfId="0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indent="3"/>
    </xf>
    <xf numFmtId="0" fontId="9" fillId="0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" borderId="33" xfId="0" applyFont="1" applyFill="1" applyBorder="1">
      <alignment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0" xfId="0" applyFont="1" applyFill="1" applyBorder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 wrapText="1"/>
    </xf>
    <xf numFmtId="176" fontId="8" fillId="3" borderId="19" xfId="0" applyNumberFormat="1" applyFont="1" applyFill="1" applyBorder="1" applyAlignment="1">
      <alignment vertical="center" shrinkToFit="1"/>
    </xf>
    <xf numFmtId="176" fontId="8" fillId="3" borderId="20" xfId="0" applyNumberFormat="1" applyFont="1" applyFill="1" applyBorder="1" applyAlignment="1">
      <alignment horizontal="right" vertical="center"/>
    </xf>
    <xf numFmtId="176" fontId="8" fillId="3" borderId="31" xfId="0" applyNumberFormat="1" applyFont="1" applyFill="1" applyBorder="1" applyAlignment="1">
      <alignment horizontal="right" vertical="center"/>
    </xf>
    <xf numFmtId="176" fontId="8" fillId="3" borderId="22" xfId="0" applyNumberFormat="1" applyFont="1" applyFill="1" applyBorder="1" applyAlignment="1">
      <alignment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5" fillId="5" borderId="1" xfId="0" applyFont="1" applyFill="1" applyBorder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>
      <alignment vertical="center"/>
    </xf>
    <xf numFmtId="0" fontId="4" fillId="0" borderId="4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76" fontId="5" fillId="5" borderId="1" xfId="0" applyNumberFormat="1" applyFont="1" applyFill="1" applyBorder="1" applyAlignment="1">
      <alignment horizontal="right" vertical="center"/>
    </xf>
    <xf numFmtId="176" fontId="5" fillId="5" borderId="5" xfId="0" applyNumberFormat="1" applyFont="1" applyFill="1" applyBorder="1" applyAlignment="1">
      <alignment horizontal="right" vertical="center"/>
    </xf>
    <xf numFmtId="0" fontId="5" fillId="5" borderId="19" xfId="0" applyFont="1" applyFill="1" applyBorder="1" applyAlignment="1">
      <alignment vertical="center" shrinkToFit="1"/>
    </xf>
    <xf numFmtId="0" fontId="5" fillId="5" borderId="18" xfId="0" applyFont="1" applyFill="1" applyBorder="1">
      <alignment vertical="center"/>
    </xf>
    <xf numFmtId="0" fontId="9" fillId="5" borderId="1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5" fillId="4" borderId="3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70D0-7D8F-48C5-80F8-C5AE92D7F35A}">
  <sheetPr codeName="Sheet1"/>
  <dimension ref="A1:T105"/>
  <sheetViews>
    <sheetView tabSelected="1" zoomScale="80" zoomScaleNormal="80" workbookViewId="0">
      <selection activeCell="O13" sqref="O13"/>
    </sheetView>
  </sheetViews>
  <sheetFormatPr defaultColWidth="9" defaultRowHeight="13.2"/>
  <cols>
    <col min="1" max="1" width="3.77734375" style="6" customWidth="1"/>
    <col min="2" max="2" width="3.6640625" style="27" customWidth="1"/>
    <col min="3" max="3" width="2.6640625" style="27" customWidth="1"/>
    <col min="4" max="4" width="30.6640625" style="6" customWidth="1"/>
    <col min="5" max="5" width="3.6640625" style="6" customWidth="1"/>
    <col min="6" max="6" width="6.109375" style="6" customWidth="1"/>
    <col min="7" max="7" width="19.33203125" style="6" customWidth="1"/>
    <col min="8" max="8" width="4.88671875" style="6" customWidth="1"/>
    <col min="9" max="9" width="5.6640625" style="6" customWidth="1"/>
    <col min="10" max="10" width="43.44140625" style="6" customWidth="1"/>
    <col min="11" max="11" width="4.77734375" style="36" customWidth="1"/>
    <col min="12" max="12" width="5.33203125" style="6" customWidth="1"/>
    <col min="13" max="16384" width="9" style="6"/>
  </cols>
  <sheetData>
    <row r="1" spans="1:11">
      <c r="A1" s="4" t="s">
        <v>24</v>
      </c>
      <c r="B1" s="18"/>
      <c r="C1" s="18"/>
      <c r="D1" s="5"/>
      <c r="G1" s="5" t="s">
        <v>112</v>
      </c>
      <c r="H1" s="7"/>
      <c r="I1" s="7"/>
      <c r="J1" s="5"/>
      <c r="K1" s="33" t="s">
        <v>0</v>
      </c>
    </row>
    <row r="2" spans="1:11" ht="13.8" thickBot="1">
      <c r="A2" s="5"/>
      <c r="B2" s="18"/>
      <c r="C2" s="18"/>
      <c r="D2" s="5"/>
      <c r="E2" s="8" t="s">
        <v>1</v>
      </c>
      <c r="F2" s="5" t="s">
        <v>2</v>
      </c>
      <c r="G2" s="5"/>
      <c r="H2" s="7"/>
      <c r="I2" s="9"/>
      <c r="J2" s="77" t="s">
        <v>172</v>
      </c>
      <c r="K2" s="77"/>
    </row>
    <row r="3" spans="1:11">
      <c r="A3" s="78"/>
      <c r="B3" s="80" t="s">
        <v>3</v>
      </c>
      <c r="C3" s="80" t="s">
        <v>4</v>
      </c>
      <c r="D3" s="82" t="s">
        <v>5</v>
      </c>
      <c r="E3" s="84" t="s">
        <v>6</v>
      </c>
      <c r="F3" s="86" t="s">
        <v>7</v>
      </c>
      <c r="G3" s="87"/>
      <c r="H3" s="88" t="s">
        <v>8</v>
      </c>
      <c r="I3" s="89"/>
      <c r="J3" s="90" t="s">
        <v>9</v>
      </c>
      <c r="K3" s="92" t="s">
        <v>10</v>
      </c>
    </row>
    <row r="4" spans="1:11" ht="13.8" thickBot="1">
      <c r="A4" s="79"/>
      <c r="B4" s="81"/>
      <c r="C4" s="81"/>
      <c r="D4" s="83"/>
      <c r="E4" s="85"/>
      <c r="F4" s="54" t="s">
        <v>11</v>
      </c>
      <c r="G4" s="54" t="s">
        <v>12</v>
      </c>
      <c r="H4" s="10" t="s">
        <v>13</v>
      </c>
      <c r="I4" s="11" t="s">
        <v>14</v>
      </c>
      <c r="J4" s="91"/>
      <c r="K4" s="93"/>
    </row>
    <row r="5" spans="1:11" ht="25.2" customHeight="1" thickTop="1">
      <c r="A5" s="12">
        <v>1</v>
      </c>
      <c r="B5" s="13"/>
      <c r="C5" s="14"/>
      <c r="D5" s="63" t="s">
        <v>23</v>
      </c>
      <c r="E5" s="16"/>
      <c r="F5" s="63" t="s">
        <v>25</v>
      </c>
      <c r="G5" s="15" t="s">
        <v>20</v>
      </c>
      <c r="H5" s="17" t="s">
        <v>19</v>
      </c>
      <c r="I5" s="66">
        <v>0</v>
      </c>
      <c r="J5" s="46" t="s">
        <v>37</v>
      </c>
      <c r="K5" s="34"/>
    </row>
    <row r="6" spans="1:11" s="74" customFormat="1" ht="13.8" customHeight="1">
      <c r="A6" s="37">
        <v>2</v>
      </c>
      <c r="B6" s="19" t="s">
        <v>26</v>
      </c>
      <c r="C6" s="20"/>
      <c r="D6" s="21"/>
      <c r="E6" s="42"/>
      <c r="F6" s="23" t="s">
        <v>27</v>
      </c>
      <c r="G6" s="23" t="s">
        <v>28</v>
      </c>
      <c r="H6" s="24">
        <f>I6-I5</f>
        <v>0.1</v>
      </c>
      <c r="I6" s="25">
        <v>0.1</v>
      </c>
      <c r="J6" s="38" t="s">
        <v>29</v>
      </c>
      <c r="K6" s="35"/>
    </row>
    <row r="7" spans="1:11" s="74" customFormat="1" ht="13.8" customHeight="1">
      <c r="A7" s="37">
        <v>3</v>
      </c>
      <c r="B7" s="19" t="s">
        <v>31</v>
      </c>
      <c r="C7" s="20"/>
      <c r="D7" s="21"/>
      <c r="E7" s="42"/>
      <c r="F7" s="21" t="s">
        <v>32</v>
      </c>
      <c r="G7" s="23" t="s">
        <v>28</v>
      </c>
      <c r="H7" s="24">
        <f t="shared" ref="H7:H50" si="0">I7-I6</f>
        <v>0.19999999999999998</v>
      </c>
      <c r="I7" s="25">
        <v>0.3</v>
      </c>
      <c r="J7" s="39"/>
      <c r="K7" s="35"/>
    </row>
    <row r="8" spans="1:11" s="74" customFormat="1" ht="13.8" customHeight="1">
      <c r="A8" s="37">
        <v>4</v>
      </c>
      <c r="B8" s="19" t="s">
        <v>26</v>
      </c>
      <c r="C8" s="20"/>
      <c r="D8" s="21"/>
      <c r="E8" s="42"/>
      <c r="F8" s="21" t="s">
        <v>30</v>
      </c>
      <c r="G8" s="23" t="s">
        <v>28</v>
      </c>
      <c r="H8" s="24">
        <f t="shared" si="0"/>
        <v>0.2</v>
      </c>
      <c r="I8" s="25">
        <v>0.5</v>
      </c>
      <c r="J8" s="26"/>
      <c r="K8" s="35"/>
    </row>
    <row r="9" spans="1:11" s="74" customFormat="1" ht="13.8" customHeight="1">
      <c r="A9" s="37">
        <v>5</v>
      </c>
      <c r="B9" s="19" t="s">
        <v>33</v>
      </c>
      <c r="C9" s="20"/>
      <c r="D9" s="21"/>
      <c r="E9" s="22"/>
      <c r="F9" s="21" t="s">
        <v>27</v>
      </c>
      <c r="G9" s="23" t="s">
        <v>35</v>
      </c>
      <c r="H9" s="24">
        <f t="shared" si="0"/>
        <v>1.1000000000000001</v>
      </c>
      <c r="I9" s="25">
        <v>1.6</v>
      </c>
      <c r="J9" s="39" t="s">
        <v>34</v>
      </c>
      <c r="K9" s="35"/>
    </row>
    <row r="10" spans="1:11" s="74" customFormat="1" ht="13.8" customHeight="1">
      <c r="A10" s="37">
        <v>6</v>
      </c>
      <c r="B10" s="19" t="s">
        <v>33</v>
      </c>
      <c r="C10" s="20"/>
      <c r="D10" s="21"/>
      <c r="E10" s="22"/>
      <c r="F10" s="21" t="s">
        <v>30</v>
      </c>
      <c r="G10" s="23" t="s">
        <v>28</v>
      </c>
      <c r="H10" s="24">
        <f t="shared" si="0"/>
        <v>16.799999999999997</v>
      </c>
      <c r="I10" s="25">
        <v>18.399999999999999</v>
      </c>
      <c r="J10" s="26" t="s">
        <v>36</v>
      </c>
      <c r="K10" s="35"/>
    </row>
    <row r="11" spans="1:11" s="74" customFormat="1" ht="13.8" customHeight="1">
      <c r="A11" s="37">
        <v>7</v>
      </c>
      <c r="B11" s="19" t="s">
        <v>26</v>
      </c>
      <c r="C11" s="20"/>
      <c r="D11" s="21"/>
      <c r="E11" s="22"/>
      <c r="F11" s="21" t="s">
        <v>27</v>
      </c>
      <c r="G11" s="23" t="s">
        <v>28</v>
      </c>
      <c r="H11" s="24">
        <f t="shared" si="0"/>
        <v>1.7000000000000028</v>
      </c>
      <c r="I11" s="25">
        <v>20.100000000000001</v>
      </c>
      <c r="J11" s="26"/>
      <c r="K11" s="35"/>
    </row>
    <row r="12" spans="1:11" s="74" customFormat="1" ht="24.6" customHeight="1">
      <c r="A12" s="12">
        <v>8</v>
      </c>
      <c r="B12" s="59" t="s">
        <v>33</v>
      </c>
      <c r="C12" s="60"/>
      <c r="D12" s="61" t="s">
        <v>75</v>
      </c>
      <c r="E12" s="64"/>
      <c r="F12" s="61" t="s">
        <v>22</v>
      </c>
      <c r="G12" s="15" t="s">
        <v>28</v>
      </c>
      <c r="H12" s="65">
        <f t="shared" si="0"/>
        <v>0.5</v>
      </c>
      <c r="I12" s="66">
        <v>20.6</v>
      </c>
      <c r="J12" s="67" t="s">
        <v>38</v>
      </c>
      <c r="K12" s="34"/>
    </row>
    <row r="13" spans="1:11" s="74" customFormat="1" ht="13.8" customHeight="1">
      <c r="A13" s="37">
        <v>9</v>
      </c>
      <c r="B13" s="19" t="s">
        <v>33</v>
      </c>
      <c r="C13" s="20"/>
      <c r="D13" s="21"/>
      <c r="E13" s="22"/>
      <c r="F13" s="21" t="s">
        <v>27</v>
      </c>
      <c r="G13" s="23" t="s">
        <v>40</v>
      </c>
      <c r="H13" s="24">
        <f t="shared" si="0"/>
        <v>0.69999999999999929</v>
      </c>
      <c r="I13" s="25">
        <v>21.3</v>
      </c>
      <c r="J13" s="39" t="s">
        <v>39</v>
      </c>
      <c r="K13" s="35"/>
    </row>
    <row r="14" spans="1:11" s="74" customFormat="1" ht="13.8" customHeight="1">
      <c r="A14" s="37">
        <v>10</v>
      </c>
      <c r="B14" s="19" t="s">
        <v>31</v>
      </c>
      <c r="C14" s="20"/>
      <c r="D14" s="21"/>
      <c r="E14" s="22"/>
      <c r="F14" s="21" t="s">
        <v>32</v>
      </c>
      <c r="G14" s="23" t="s">
        <v>40</v>
      </c>
      <c r="H14" s="24">
        <f t="shared" si="0"/>
        <v>9.5999999999999979</v>
      </c>
      <c r="I14" s="25">
        <v>30.9</v>
      </c>
      <c r="J14" s="39" t="s">
        <v>39</v>
      </c>
      <c r="K14" s="35"/>
    </row>
    <row r="15" spans="1:11" s="74" customFormat="1" ht="13.8" customHeight="1">
      <c r="A15" s="37">
        <v>11</v>
      </c>
      <c r="B15" s="19" t="s">
        <v>33</v>
      </c>
      <c r="C15" s="20" t="s">
        <v>41</v>
      </c>
      <c r="D15" s="21" t="s">
        <v>42</v>
      </c>
      <c r="E15" s="22"/>
      <c r="F15" s="21" t="s">
        <v>30</v>
      </c>
      <c r="G15" s="23" t="s">
        <v>43</v>
      </c>
      <c r="H15" s="24">
        <f t="shared" si="0"/>
        <v>0.60000000000000142</v>
      </c>
      <c r="I15" s="25">
        <v>31.5</v>
      </c>
      <c r="J15" s="26"/>
      <c r="K15" s="35"/>
    </row>
    <row r="16" spans="1:11" s="74" customFormat="1" ht="13.8" customHeight="1">
      <c r="A16" s="37">
        <v>12</v>
      </c>
      <c r="B16" s="19" t="s">
        <v>44</v>
      </c>
      <c r="C16" s="20"/>
      <c r="D16" s="21"/>
      <c r="E16" s="22"/>
      <c r="F16" s="21" t="s">
        <v>27</v>
      </c>
      <c r="G16" s="23" t="s">
        <v>46</v>
      </c>
      <c r="H16" s="24">
        <f t="shared" si="0"/>
        <v>0.19999999999999929</v>
      </c>
      <c r="I16" s="25">
        <v>31.7</v>
      </c>
      <c r="J16" s="26" t="s">
        <v>45</v>
      </c>
      <c r="K16" s="35"/>
    </row>
    <row r="17" spans="1:13" s="74" customFormat="1" ht="13.8" customHeight="1">
      <c r="A17" s="37">
        <v>13</v>
      </c>
      <c r="B17" s="19" t="s">
        <v>26</v>
      </c>
      <c r="C17" s="20"/>
      <c r="D17" s="21"/>
      <c r="E17" s="22"/>
      <c r="F17" s="21" t="s">
        <v>30</v>
      </c>
      <c r="G17" s="23" t="s">
        <v>47</v>
      </c>
      <c r="H17" s="24">
        <f t="shared" si="0"/>
        <v>2.9000000000000021</v>
      </c>
      <c r="I17" s="25">
        <v>34.6</v>
      </c>
      <c r="J17" s="26"/>
      <c r="K17" s="35"/>
    </row>
    <row r="18" spans="1:13" s="74" customFormat="1" ht="13.8" customHeight="1">
      <c r="A18" s="37">
        <v>14</v>
      </c>
      <c r="B18" s="19" t="s">
        <v>33</v>
      </c>
      <c r="C18" s="20" t="s">
        <v>41</v>
      </c>
      <c r="D18" s="21" t="s">
        <v>48</v>
      </c>
      <c r="E18" s="22"/>
      <c r="F18" s="21" t="s">
        <v>27</v>
      </c>
      <c r="G18" s="23" t="s">
        <v>28</v>
      </c>
      <c r="H18" s="24">
        <f t="shared" si="0"/>
        <v>9.5</v>
      </c>
      <c r="I18" s="25">
        <v>44.1</v>
      </c>
      <c r="J18" s="26" t="s">
        <v>49</v>
      </c>
      <c r="K18" s="35"/>
    </row>
    <row r="19" spans="1:13" s="74" customFormat="1" ht="13.8" customHeight="1">
      <c r="A19" s="37">
        <v>15</v>
      </c>
      <c r="B19" s="19" t="s">
        <v>26</v>
      </c>
      <c r="C19" s="20"/>
      <c r="D19" s="21"/>
      <c r="E19" s="22"/>
      <c r="F19" s="43" t="s">
        <v>30</v>
      </c>
      <c r="G19" s="23" t="s">
        <v>28</v>
      </c>
      <c r="H19" s="24">
        <f t="shared" si="0"/>
        <v>0.19999999999999574</v>
      </c>
      <c r="I19" s="25">
        <v>44.3</v>
      </c>
      <c r="J19" s="26"/>
      <c r="K19" s="44"/>
    </row>
    <row r="20" spans="1:13" s="74" customFormat="1" ht="13.8" customHeight="1">
      <c r="A20" s="37">
        <v>16</v>
      </c>
      <c r="B20" s="19" t="s">
        <v>33</v>
      </c>
      <c r="C20" s="20" t="s">
        <v>41</v>
      </c>
      <c r="D20" s="21" t="s">
        <v>50</v>
      </c>
      <c r="E20" s="22"/>
      <c r="F20" s="21" t="s">
        <v>27</v>
      </c>
      <c r="G20" s="23" t="s">
        <v>51</v>
      </c>
      <c r="H20" s="24">
        <f t="shared" si="0"/>
        <v>2.1000000000000014</v>
      </c>
      <c r="I20" s="25">
        <v>46.4</v>
      </c>
      <c r="J20" s="26"/>
      <c r="K20" s="35"/>
    </row>
    <row r="21" spans="1:13" s="74" customFormat="1" ht="36" customHeight="1">
      <c r="A21" s="12">
        <v>17</v>
      </c>
      <c r="B21" s="59" t="s">
        <v>52</v>
      </c>
      <c r="C21" s="60"/>
      <c r="D21" s="61" t="s">
        <v>54</v>
      </c>
      <c r="E21" s="64"/>
      <c r="F21" s="61" t="s">
        <v>53</v>
      </c>
      <c r="G21" s="15" t="s">
        <v>55</v>
      </c>
      <c r="H21" s="65">
        <f t="shared" si="0"/>
        <v>2.3000000000000043</v>
      </c>
      <c r="I21" s="66">
        <v>48.7</v>
      </c>
      <c r="J21" s="67" t="s">
        <v>110</v>
      </c>
      <c r="K21" s="68">
        <f>I21</f>
        <v>48.7</v>
      </c>
    </row>
    <row r="22" spans="1:13" s="74" customFormat="1" ht="13.8" customHeight="1">
      <c r="A22" s="37">
        <v>19</v>
      </c>
      <c r="B22" s="19" t="s">
        <v>56</v>
      </c>
      <c r="C22" s="20" t="s">
        <v>41</v>
      </c>
      <c r="D22" s="21" t="s">
        <v>57</v>
      </c>
      <c r="E22" s="22"/>
      <c r="F22" s="21" t="s">
        <v>30</v>
      </c>
      <c r="G22" s="23" t="s">
        <v>59</v>
      </c>
      <c r="H22" s="24">
        <f t="shared" si="0"/>
        <v>6.5</v>
      </c>
      <c r="I22" s="25">
        <v>55.2</v>
      </c>
      <c r="J22" s="26" t="s">
        <v>58</v>
      </c>
      <c r="K22" s="35"/>
    </row>
    <row r="23" spans="1:13" s="74" customFormat="1" ht="34.799999999999997" customHeight="1">
      <c r="A23" s="37">
        <v>20</v>
      </c>
      <c r="B23" s="19" t="s">
        <v>44</v>
      </c>
      <c r="C23" s="20" t="s">
        <v>41</v>
      </c>
      <c r="D23" s="21" t="s">
        <v>60</v>
      </c>
      <c r="E23" s="22"/>
      <c r="F23" s="21" t="s">
        <v>27</v>
      </c>
      <c r="G23" s="23" t="s">
        <v>61</v>
      </c>
      <c r="H23" s="24">
        <f t="shared" si="0"/>
        <v>2.5</v>
      </c>
      <c r="I23" s="25">
        <v>57.7</v>
      </c>
      <c r="J23" s="26" t="s">
        <v>66</v>
      </c>
      <c r="K23" s="35"/>
    </row>
    <row r="24" spans="1:13" s="74" customFormat="1" ht="13.8" customHeight="1">
      <c r="A24" s="37">
        <v>21</v>
      </c>
      <c r="B24" s="19" t="s">
        <v>33</v>
      </c>
      <c r="C24" s="20" t="s">
        <v>41</v>
      </c>
      <c r="D24" s="43" t="s">
        <v>63</v>
      </c>
      <c r="E24" s="22"/>
      <c r="F24" s="94" t="s">
        <v>141</v>
      </c>
      <c r="G24" s="23" t="s">
        <v>61</v>
      </c>
      <c r="H24" s="24">
        <f t="shared" si="0"/>
        <v>26.299999999999997</v>
      </c>
      <c r="I24" s="25">
        <v>84</v>
      </c>
      <c r="J24" s="95" t="s">
        <v>177</v>
      </c>
      <c r="K24" s="44"/>
    </row>
    <row r="25" spans="1:13" s="74" customFormat="1" ht="36.6" customHeight="1">
      <c r="A25" s="12">
        <v>22</v>
      </c>
      <c r="B25" s="59" t="s">
        <v>52</v>
      </c>
      <c r="C25" s="60"/>
      <c r="D25" s="61" t="s">
        <v>131</v>
      </c>
      <c r="E25" s="64"/>
      <c r="F25" s="97" t="s">
        <v>140</v>
      </c>
      <c r="G25" s="15" t="s">
        <v>61</v>
      </c>
      <c r="H25" s="65">
        <f t="shared" si="0"/>
        <v>0.40000000000000568</v>
      </c>
      <c r="I25" s="66">
        <v>84.4</v>
      </c>
      <c r="J25" s="96" t="s">
        <v>176</v>
      </c>
      <c r="K25" s="34"/>
    </row>
    <row r="26" spans="1:13" s="74" customFormat="1" ht="13.8" customHeight="1">
      <c r="A26" s="37">
        <v>23</v>
      </c>
      <c r="B26" s="117" t="s">
        <v>142</v>
      </c>
      <c r="C26" s="118"/>
      <c r="D26" s="118"/>
      <c r="E26" s="118"/>
      <c r="F26" s="118"/>
      <c r="G26" s="118"/>
      <c r="H26" s="118"/>
      <c r="I26" s="118"/>
      <c r="J26" s="119"/>
      <c r="K26" s="35"/>
    </row>
    <row r="27" spans="1:13" s="74" customFormat="1" ht="13.8" customHeight="1">
      <c r="A27" s="37">
        <v>24</v>
      </c>
      <c r="B27" s="19" t="s">
        <v>26</v>
      </c>
      <c r="C27" s="20" t="s">
        <v>41</v>
      </c>
      <c r="D27" s="21"/>
      <c r="E27" s="22"/>
      <c r="F27" s="21" t="s">
        <v>30</v>
      </c>
      <c r="G27" s="23" t="s">
        <v>68</v>
      </c>
      <c r="H27" s="24">
        <f>I27-I25</f>
        <v>7.0999999999999943</v>
      </c>
      <c r="I27" s="25">
        <f>-3.4+94.9</f>
        <v>91.5</v>
      </c>
      <c r="J27" s="26" t="s">
        <v>67</v>
      </c>
      <c r="K27" s="35"/>
      <c r="M27" s="74">
        <v>91.5</v>
      </c>
    </row>
    <row r="28" spans="1:13" s="74" customFormat="1" ht="13.8" customHeight="1">
      <c r="A28" s="37">
        <v>25</v>
      </c>
      <c r="B28" s="19" t="s">
        <v>44</v>
      </c>
      <c r="C28" s="20"/>
      <c r="D28" s="21"/>
      <c r="E28" s="22"/>
      <c r="F28" s="21" t="s">
        <v>27</v>
      </c>
      <c r="G28" s="23" t="s">
        <v>65</v>
      </c>
      <c r="H28" s="24">
        <f t="shared" si="0"/>
        <v>0.39999999999999147</v>
      </c>
      <c r="I28" s="25">
        <f>-3.4+95.3</f>
        <v>91.899999999999991</v>
      </c>
      <c r="J28" s="26"/>
      <c r="K28" s="44"/>
    </row>
    <row r="29" spans="1:13" s="74" customFormat="1" ht="13.8" customHeight="1">
      <c r="A29" s="37">
        <v>26</v>
      </c>
      <c r="B29" s="19" t="s">
        <v>31</v>
      </c>
      <c r="C29" s="20"/>
      <c r="D29" s="21"/>
      <c r="E29" s="22"/>
      <c r="F29" s="21" t="s">
        <v>69</v>
      </c>
      <c r="G29" s="23" t="s">
        <v>28</v>
      </c>
      <c r="H29" s="24">
        <f t="shared" si="0"/>
        <v>2.7000000000000028</v>
      </c>
      <c r="I29" s="25">
        <f>-3.4+98</f>
        <v>94.6</v>
      </c>
      <c r="J29" s="26" t="s">
        <v>70</v>
      </c>
      <c r="K29" s="35"/>
    </row>
    <row r="30" spans="1:13" s="74" customFormat="1" ht="13.8" customHeight="1">
      <c r="A30" s="37">
        <v>27</v>
      </c>
      <c r="B30" s="53" t="s">
        <v>26</v>
      </c>
      <c r="C30" s="20" t="s">
        <v>41</v>
      </c>
      <c r="D30" s="21" t="s">
        <v>71</v>
      </c>
      <c r="E30" s="22"/>
      <c r="F30" s="21" t="s">
        <v>30</v>
      </c>
      <c r="G30" s="23" t="s">
        <v>72</v>
      </c>
      <c r="H30" s="24">
        <f t="shared" si="0"/>
        <v>1</v>
      </c>
      <c r="I30" s="25">
        <f>-3.4+99</f>
        <v>95.6</v>
      </c>
      <c r="J30" s="26" t="s">
        <v>73</v>
      </c>
      <c r="K30" s="35"/>
    </row>
    <row r="31" spans="1:13" s="74" customFormat="1" ht="22.2" customHeight="1">
      <c r="A31" s="113">
        <v>28</v>
      </c>
      <c r="B31" s="114" t="s">
        <v>33</v>
      </c>
      <c r="C31" s="105"/>
      <c r="D31" s="104"/>
      <c r="E31" s="8" t="s">
        <v>1</v>
      </c>
      <c r="F31" s="104" t="s">
        <v>30</v>
      </c>
      <c r="G31" s="106" t="s">
        <v>72</v>
      </c>
      <c r="H31" s="110">
        <f t="shared" si="0"/>
        <v>10.700000000000003</v>
      </c>
      <c r="I31" s="111">
        <f>-3.4+109.7</f>
        <v>106.3</v>
      </c>
      <c r="J31" s="95" t="s">
        <v>144</v>
      </c>
      <c r="K31" s="112"/>
    </row>
    <row r="32" spans="1:13" s="74" customFormat="1" ht="35.4" customHeight="1">
      <c r="A32" s="113">
        <v>29</v>
      </c>
      <c r="B32" s="114" t="s">
        <v>62</v>
      </c>
      <c r="C32" s="105"/>
      <c r="D32" s="104"/>
      <c r="E32" s="115"/>
      <c r="F32" s="94" t="s">
        <v>30</v>
      </c>
      <c r="G32" s="106" t="s">
        <v>20</v>
      </c>
      <c r="H32" s="110">
        <f t="shared" si="0"/>
        <v>8.1000000000000085</v>
      </c>
      <c r="I32" s="111">
        <v>114.4</v>
      </c>
      <c r="J32" s="95" t="s">
        <v>146</v>
      </c>
      <c r="K32" s="35"/>
    </row>
    <row r="33" spans="1:11" s="74" customFormat="1" ht="13.8" customHeight="1">
      <c r="A33" s="37">
        <v>30</v>
      </c>
      <c r="B33" s="19" t="s">
        <v>62</v>
      </c>
      <c r="C33" s="20"/>
      <c r="D33" s="21"/>
      <c r="E33" s="22"/>
      <c r="F33" s="21" t="s">
        <v>147</v>
      </c>
      <c r="G33" s="23" t="s">
        <v>148</v>
      </c>
      <c r="H33" s="24">
        <f t="shared" si="0"/>
        <v>3</v>
      </c>
      <c r="I33" s="25">
        <v>117.4</v>
      </c>
      <c r="J33" s="26" t="s">
        <v>149</v>
      </c>
      <c r="K33" s="35"/>
    </row>
    <row r="34" spans="1:11" s="74" customFormat="1" ht="13.8" customHeight="1">
      <c r="A34" s="113" t="s">
        <v>150</v>
      </c>
      <c r="B34" s="123" t="s">
        <v>26</v>
      </c>
      <c r="C34" s="105"/>
      <c r="D34" s="104"/>
      <c r="E34" s="115"/>
      <c r="F34" s="104" t="s">
        <v>127</v>
      </c>
      <c r="G34" s="106" t="s">
        <v>148</v>
      </c>
      <c r="H34" s="110">
        <f>I34-I33</f>
        <v>0.39999999999999147</v>
      </c>
      <c r="I34" s="111">
        <v>117.8</v>
      </c>
      <c r="J34" s="95" t="s">
        <v>151</v>
      </c>
      <c r="K34" s="112"/>
    </row>
    <row r="35" spans="1:11" s="74" customFormat="1" ht="13.8" customHeight="1">
      <c r="A35" s="113" t="s">
        <v>153</v>
      </c>
      <c r="B35" s="123" t="s">
        <v>26</v>
      </c>
      <c r="C35" s="105"/>
      <c r="D35" s="104"/>
      <c r="E35" s="115"/>
      <c r="F35" s="104" t="s">
        <v>154</v>
      </c>
      <c r="G35" s="106" t="s">
        <v>148</v>
      </c>
      <c r="H35" s="110">
        <f t="shared" ref="H35:H38" si="1">I35-I34</f>
        <v>1.5</v>
      </c>
      <c r="I35" s="111">
        <v>119.3</v>
      </c>
      <c r="J35" s="95" t="s">
        <v>152</v>
      </c>
      <c r="K35" s="112"/>
    </row>
    <row r="36" spans="1:11" s="74" customFormat="1" ht="13.8" customHeight="1">
      <c r="A36" s="113">
        <v>31</v>
      </c>
      <c r="B36" s="123" t="s">
        <v>26</v>
      </c>
      <c r="C36" s="105"/>
      <c r="D36" s="104"/>
      <c r="E36" s="115"/>
      <c r="F36" s="104" t="s">
        <v>127</v>
      </c>
      <c r="G36" s="106" t="s">
        <v>148</v>
      </c>
      <c r="H36" s="110">
        <f t="shared" si="1"/>
        <v>0.40000000000000568</v>
      </c>
      <c r="I36" s="111">
        <v>119.7</v>
      </c>
      <c r="J36" s="95" t="s">
        <v>155</v>
      </c>
      <c r="K36" s="112"/>
    </row>
    <row r="37" spans="1:11" s="74" customFormat="1" ht="13.8" customHeight="1">
      <c r="A37" s="113" t="s">
        <v>156</v>
      </c>
      <c r="B37" s="123" t="s">
        <v>44</v>
      </c>
      <c r="C37" s="105"/>
      <c r="D37" s="104"/>
      <c r="E37" s="124"/>
      <c r="F37" s="104" t="s">
        <v>154</v>
      </c>
      <c r="G37" s="106" t="s">
        <v>157</v>
      </c>
      <c r="H37" s="110">
        <f t="shared" si="1"/>
        <v>0.59999999999999432</v>
      </c>
      <c r="I37" s="111">
        <v>120.3</v>
      </c>
      <c r="J37" s="95" t="s">
        <v>152</v>
      </c>
      <c r="K37" s="112"/>
    </row>
    <row r="38" spans="1:11" s="74" customFormat="1" ht="13.8" customHeight="1">
      <c r="A38" s="113" t="s">
        <v>158</v>
      </c>
      <c r="B38" s="123" t="s">
        <v>62</v>
      </c>
      <c r="C38" s="105"/>
      <c r="D38" s="104"/>
      <c r="E38" s="125"/>
      <c r="F38" s="104" t="s">
        <v>127</v>
      </c>
      <c r="G38" s="106" t="s">
        <v>157</v>
      </c>
      <c r="H38" s="110">
        <f t="shared" si="1"/>
        <v>4.7000000000000028</v>
      </c>
      <c r="I38" s="111">
        <v>125</v>
      </c>
      <c r="J38" s="95" t="s">
        <v>159</v>
      </c>
      <c r="K38" s="112"/>
    </row>
    <row r="39" spans="1:11" s="74" customFormat="1" ht="40.799999999999997" customHeight="1">
      <c r="A39" s="12">
        <v>32</v>
      </c>
      <c r="B39" s="59" t="s">
        <v>52</v>
      </c>
      <c r="C39" s="60"/>
      <c r="D39" s="61" t="s">
        <v>77</v>
      </c>
      <c r="E39" s="75"/>
      <c r="F39" s="61" t="s">
        <v>76</v>
      </c>
      <c r="G39" s="15" t="s">
        <v>74</v>
      </c>
      <c r="H39" s="65">
        <f>I39-I36</f>
        <v>5.5999999999999943</v>
      </c>
      <c r="I39" s="116">
        <f>0.6+124.7</f>
        <v>125.3</v>
      </c>
      <c r="J39" s="96" t="s">
        <v>161</v>
      </c>
      <c r="K39" s="34"/>
    </row>
    <row r="40" spans="1:11" s="74" customFormat="1" ht="13.8" customHeight="1">
      <c r="A40" s="37">
        <v>33</v>
      </c>
      <c r="B40" s="19" t="s">
        <v>26</v>
      </c>
      <c r="C40" s="20"/>
      <c r="D40" s="21"/>
      <c r="E40" s="42"/>
      <c r="F40" s="21" t="s">
        <v>27</v>
      </c>
      <c r="G40" s="23" t="s">
        <v>74</v>
      </c>
      <c r="H40" s="24">
        <f t="shared" si="0"/>
        <v>0.29999999999999716</v>
      </c>
      <c r="I40" s="25">
        <f>0.6+125</f>
        <v>125.6</v>
      </c>
      <c r="J40" s="39" t="s">
        <v>78</v>
      </c>
      <c r="K40" s="35"/>
    </row>
    <row r="41" spans="1:11" s="74" customFormat="1" ht="13.8" customHeight="1">
      <c r="A41" s="37">
        <v>34</v>
      </c>
      <c r="B41" s="19" t="s">
        <v>31</v>
      </c>
      <c r="C41" s="20"/>
      <c r="D41" s="21"/>
      <c r="E41" s="42"/>
      <c r="F41" s="104" t="s">
        <v>141</v>
      </c>
      <c r="G41" s="23" t="s">
        <v>74</v>
      </c>
      <c r="H41" s="24">
        <f t="shared" si="0"/>
        <v>1</v>
      </c>
      <c r="I41" s="25">
        <f>0.6+126</f>
        <v>126.6</v>
      </c>
      <c r="J41" s="95" t="s">
        <v>168</v>
      </c>
      <c r="K41" s="35"/>
    </row>
    <row r="42" spans="1:11" s="74" customFormat="1" ht="13.8" customHeight="1">
      <c r="A42" s="37">
        <v>35</v>
      </c>
      <c r="B42" s="19" t="s">
        <v>26</v>
      </c>
      <c r="C42" s="20"/>
      <c r="D42" s="21"/>
      <c r="E42" s="45"/>
      <c r="F42" s="21" t="s">
        <v>30</v>
      </c>
      <c r="G42" s="23" t="s">
        <v>74</v>
      </c>
      <c r="H42" s="24">
        <f t="shared" si="0"/>
        <v>3.8000000000000114</v>
      </c>
      <c r="I42" s="25">
        <f>0.6+129.8</f>
        <v>130.4</v>
      </c>
      <c r="J42" s="39"/>
      <c r="K42" s="35"/>
    </row>
    <row r="43" spans="1:11" s="74" customFormat="1" ht="24.6" customHeight="1">
      <c r="A43" s="37">
        <v>36</v>
      </c>
      <c r="B43" s="19" t="s">
        <v>44</v>
      </c>
      <c r="C43" s="20"/>
      <c r="D43" s="21"/>
      <c r="E43" s="22"/>
      <c r="F43" s="21" t="s">
        <v>27</v>
      </c>
      <c r="G43" s="106" t="s">
        <v>74</v>
      </c>
      <c r="H43" s="24">
        <f t="shared" si="0"/>
        <v>0.59999999999999432</v>
      </c>
      <c r="I43" s="25">
        <f>0.6+130.4</f>
        <v>131</v>
      </c>
      <c r="J43" s="26" t="s">
        <v>79</v>
      </c>
      <c r="K43" s="44"/>
    </row>
    <row r="44" spans="1:11" s="74" customFormat="1" ht="13.8" customHeight="1">
      <c r="A44" s="37">
        <v>37</v>
      </c>
      <c r="B44" s="19" t="s">
        <v>62</v>
      </c>
      <c r="C44" s="20"/>
      <c r="D44" s="21"/>
      <c r="E44" s="22"/>
      <c r="F44" s="43" t="s">
        <v>30</v>
      </c>
      <c r="G44" s="106" t="s">
        <v>74</v>
      </c>
      <c r="H44" s="24">
        <f t="shared" si="0"/>
        <v>0.40000000000000568</v>
      </c>
      <c r="I44" s="25">
        <f>0.6+130.8</f>
        <v>131.4</v>
      </c>
      <c r="J44" s="26"/>
      <c r="K44" s="44"/>
    </row>
    <row r="45" spans="1:11" s="74" customFormat="1" ht="13.8" customHeight="1">
      <c r="A45" s="37">
        <v>38</v>
      </c>
      <c r="B45" s="19" t="s">
        <v>44</v>
      </c>
      <c r="C45" s="20"/>
      <c r="D45" s="43"/>
      <c r="E45" s="22"/>
      <c r="F45" s="43" t="s">
        <v>27</v>
      </c>
      <c r="G45" s="106" t="s">
        <v>74</v>
      </c>
      <c r="H45" s="24">
        <f t="shared" si="0"/>
        <v>1.3999999999999773</v>
      </c>
      <c r="I45" s="25">
        <f>0.6+132.2</f>
        <v>132.79999999999998</v>
      </c>
      <c r="J45" s="26" t="s">
        <v>80</v>
      </c>
      <c r="K45" s="44"/>
    </row>
    <row r="46" spans="1:11" s="74" customFormat="1" ht="13.8" customHeight="1">
      <c r="A46" s="37">
        <v>39</v>
      </c>
      <c r="B46" s="19" t="s">
        <v>26</v>
      </c>
      <c r="C46" s="20"/>
      <c r="D46" s="21"/>
      <c r="E46" s="22"/>
      <c r="F46" s="43" t="s">
        <v>30</v>
      </c>
      <c r="G46" s="23" t="s">
        <v>72</v>
      </c>
      <c r="H46" s="24">
        <f t="shared" si="0"/>
        <v>3.4000000000000057</v>
      </c>
      <c r="I46" s="25">
        <f>0.6+135.6</f>
        <v>136.19999999999999</v>
      </c>
      <c r="J46" s="26" t="s">
        <v>81</v>
      </c>
      <c r="K46" s="44"/>
    </row>
    <row r="47" spans="1:11" s="74" customFormat="1" ht="13.8" customHeight="1">
      <c r="A47" s="37">
        <v>40</v>
      </c>
      <c r="B47" s="19" t="s">
        <v>33</v>
      </c>
      <c r="C47" s="20" t="s">
        <v>41</v>
      </c>
      <c r="D47" s="21" t="s">
        <v>82</v>
      </c>
      <c r="E47" s="22"/>
      <c r="F47" s="21" t="s">
        <v>27</v>
      </c>
      <c r="G47" s="23" t="s">
        <v>72</v>
      </c>
      <c r="H47" s="24">
        <f t="shared" si="0"/>
        <v>4.5999999999999943</v>
      </c>
      <c r="I47" s="25">
        <f>0.6+140.2</f>
        <v>140.79999999999998</v>
      </c>
      <c r="J47" s="26" t="s">
        <v>83</v>
      </c>
      <c r="K47" s="35"/>
    </row>
    <row r="48" spans="1:11" s="74" customFormat="1" ht="13.8" customHeight="1">
      <c r="A48" s="37">
        <v>41</v>
      </c>
      <c r="B48" s="19" t="s">
        <v>33</v>
      </c>
      <c r="C48" s="20" t="s">
        <v>41</v>
      </c>
      <c r="D48" s="21" t="s">
        <v>84</v>
      </c>
      <c r="E48" s="22"/>
      <c r="F48" s="21" t="s">
        <v>30</v>
      </c>
      <c r="G48" s="23" t="s">
        <v>72</v>
      </c>
      <c r="H48" s="24">
        <f t="shared" si="0"/>
        <v>0.70000000000001705</v>
      </c>
      <c r="I48" s="25">
        <f>0.6+140.9</f>
        <v>141.5</v>
      </c>
      <c r="J48" s="39"/>
      <c r="K48" s="35"/>
    </row>
    <row r="49" spans="1:11" s="74" customFormat="1" ht="13.8" customHeight="1">
      <c r="A49" s="37">
        <v>42</v>
      </c>
      <c r="B49" s="40" t="s">
        <v>26</v>
      </c>
      <c r="C49" s="41"/>
      <c r="D49" s="21"/>
      <c r="E49" s="42"/>
      <c r="F49" s="21" t="s">
        <v>30</v>
      </c>
      <c r="G49" s="23" t="s">
        <v>86</v>
      </c>
      <c r="H49" s="24">
        <f t="shared" si="0"/>
        <v>13.199999999999989</v>
      </c>
      <c r="I49" s="25">
        <f>0.6+154.1</f>
        <v>154.69999999999999</v>
      </c>
      <c r="J49" s="26" t="s">
        <v>85</v>
      </c>
      <c r="K49" s="35"/>
    </row>
    <row r="50" spans="1:11" s="74" customFormat="1" ht="13.8" customHeight="1">
      <c r="A50" s="37">
        <v>43</v>
      </c>
      <c r="B50" s="19" t="s">
        <v>62</v>
      </c>
      <c r="C50" s="20" t="s">
        <v>41</v>
      </c>
      <c r="D50" s="21" t="s">
        <v>87</v>
      </c>
      <c r="E50" s="22"/>
      <c r="F50" s="21" t="s">
        <v>30</v>
      </c>
      <c r="G50" s="23" t="s">
        <v>88</v>
      </c>
      <c r="H50" s="24">
        <f t="shared" si="0"/>
        <v>3</v>
      </c>
      <c r="I50" s="25">
        <f>0.6+157.1</f>
        <v>157.69999999999999</v>
      </c>
      <c r="J50" s="26" t="s">
        <v>89</v>
      </c>
      <c r="K50" s="35"/>
    </row>
    <row r="51" spans="1:11" s="74" customFormat="1" ht="13.8" customHeight="1">
      <c r="A51" s="37">
        <v>44</v>
      </c>
      <c r="B51" s="19" t="s">
        <v>44</v>
      </c>
      <c r="C51" s="20"/>
      <c r="D51" s="21"/>
      <c r="E51" s="22"/>
      <c r="F51" s="21" t="s">
        <v>27</v>
      </c>
      <c r="G51" s="23" t="s">
        <v>90</v>
      </c>
      <c r="H51" s="24">
        <f t="shared" ref="H51:H62" si="2">I51-I50</f>
        <v>0.70000000000001705</v>
      </c>
      <c r="I51" s="25">
        <f>0.6+157.8</f>
        <v>158.4</v>
      </c>
      <c r="J51" s="26" t="s">
        <v>91</v>
      </c>
      <c r="K51" s="35"/>
    </row>
    <row r="52" spans="1:11" s="74" customFormat="1" ht="13.8" customHeight="1">
      <c r="A52" s="37">
        <v>45</v>
      </c>
      <c r="B52" s="19" t="s">
        <v>44</v>
      </c>
      <c r="C52" s="20"/>
      <c r="D52" s="21"/>
      <c r="E52" s="45"/>
      <c r="F52" s="21" t="s">
        <v>27</v>
      </c>
      <c r="G52" s="23" t="s">
        <v>90</v>
      </c>
      <c r="H52" s="24">
        <f t="shared" si="2"/>
        <v>0.5</v>
      </c>
      <c r="I52" s="25">
        <f>0.6+158.3</f>
        <v>158.9</v>
      </c>
      <c r="J52" s="26" t="s">
        <v>92</v>
      </c>
      <c r="K52" s="35"/>
    </row>
    <row r="53" spans="1:11" s="74" customFormat="1" ht="13.8" customHeight="1">
      <c r="A53" s="37">
        <v>46</v>
      </c>
      <c r="B53" s="19" t="s">
        <v>31</v>
      </c>
      <c r="C53" s="20"/>
      <c r="D53" s="21"/>
      <c r="E53" s="42"/>
      <c r="F53" s="21" t="s">
        <v>69</v>
      </c>
      <c r="G53" s="23" t="s">
        <v>90</v>
      </c>
      <c r="H53" s="24">
        <f t="shared" si="2"/>
        <v>9.9999999999994316E-2</v>
      </c>
      <c r="I53" s="25">
        <f>0.6+158.4</f>
        <v>159</v>
      </c>
      <c r="J53" s="39" t="s">
        <v>93</v>
      </c>
      <c r="K53" s="35"/>
    </row>
    <row r="54" spans="1:11" s="74" customFormat="1" ht="13.8" customHeight="1">
      <c r="A54" s="37">
        <v>47</v>
      </c>
      <c r="B54" s="19" t="s">
        <v>44</v>
      </c>
      <c r="C54" s="20"/>
      <c r="D54" s="21"/>
      <c r="E54" s="42"/>
      <c r="F54" s="21" t="s">
        <v>27</v>
      </c>
      <c r="G54" s="23" t="s">
        <v>95</v>
      </c>
      <c r="H54" s="24">
        <f t="shared" si="2"/>
        <v>4.5</v>
      </c>
      <c r="I54" s="25">
        <f>0.6+162.9</f>
        <v>163.5</v>
      </c>
      <c r="J54" s="39" t="s">
        <v>94</v>
      </c>
      <c r="K54" s="35"/>
    </row>
    <row r="55" spans="1:11" s="74" customFormat="1" ht="47.4" customHeight="1">
      <c r="A55" s="12">
        <v>48</v>
      </c>
      <c r="B55" s="59" t="s">
        <v>52</v>
      </c>
      <c r="C55" s="60"/>
      <c r="D55" s="61" t="s">
        <v>97</v>
      </c>
      <c r="E55" s="75"/>
      <c r="F55" s="61" t="s">
        <v>53</v>
      </c>
      <c r="G55" s="15" t="s">
        <v>96</v>
      </c>
      <c r="H55" s="65">
        <f t="shared" si="2"/>
        <v>0.69999999999998863</v>
      </c>
      <c r="I55" s="66">
        <f>0.6+163.6</f>
        <v>164.2</v>
      </c>
      <c r="J55" s="67" t="s">
        <v>98</v>
      </c>
      <c r="K55" s="34"/>
    </row>
    <row r="56" spans="1:11" s="74" customFormat="1" ht="13.8" customHeight="1">
      <c r="A56" s="37">
        <v>49</v>
      </c>
      <c r="B56" s="19" t="s">
        <v>26</v>
      </c>
      <c r="C56" s="20" t="s">
        <v>41</v>
      </c>
      <c r="D56" s="21" t="s">
        <v>99</v>
      </c>
      <c r="E56" s="22"/>
      <c r="F56" s="21" t="s">
        <v>27</v>
      </c>
      <c r="G56" s="106" t="s">
        <v>100</v>
      </c>
      <c r="H56" s="24">
        <f t="shared" si="2"/>
        <v>0.5</v>
      </c>
      <c r="I56" s="25">
        <f>0.6+164.1</f>
        <v>164.7</v>
      </c>
      <c r="J56" s="26" t="s">
        <v>113</v>
      </c>
      <c r="K56" s="44"/>
    </row>
    <row r="57" spans="1:11" s="74" customFormat="1" ht="13.8" customHeight="1">
      <c r="A57" s="37">
        <v>50</v>
      </c>
      <c r="B57" s="19" t="s">
        <v>33</v>
      </c>
      <c r="C57" s="20" t="s">
        <v>41</v>
      </c>
      <c r="D57" s="21" t="s">
        <v>101</v>
      </c>
      <c r="E57" s="22"/>
      <c r="F57" s="43" t="s">
        <v>27</v>
      </c>
      <c r="G57" s="23" t="s">
        <v>115</v>
      </c>
      <c r="H57" s="24">
        <f t="shared" si="2"/>
        <v>10.599999999999994</v>
      </c>
      <c r="I57" s="25">
        <f>0.6+174.7</f>
        <v>175.29999999999998</v>
      </c>
      <c r="J57" s="26" t="s">
        <v>114</v>
      </c>
      <c r="K57" s="44"/>
    </row>
    <row r="58" spans="1:11" s="74" customFormat="1" ht="36.6" customHeight="1">
      <c r="A58" s="12">
        <v>51</v>
      </c>
      <c r="B58" s="59" t="s">
        <v>33</v>
      </c>
      <c r="C58" s="60"/>
      <c r="D58" s="61" t="s">
        <v>102</v>
      </c>
      <c r="E58" s="64"/>
      <c r="F58" s="61" t="s">
        <v>103</v>
      </c>
      <c r="G58" s="15" t="s">
        <v>105</v>
      </c>
      <c r="H58" s="65">
        <f t="shared" si="2"/>
        <v>2.6000000000000227</v>
      </c>
      <c r="I58" s="66">
        <f>0.6+177.3</f>
        <v>177.9</v>
      </c>
      <c r="J58" s="67" t="s">
        <v>111</v>
      </c>
      <c r="K58" s="68">
        <f>I58-I21</f>
        <v>129.19999999999999</v>
      </c>
    </row>
    <row r="59" spans="1:11" s="74" customFormat="1" ht="13.8" customHeight="1">
      <c r="A59" s="37">
        <v>52</v>
      </c>
      <c r="B59" s="19" t="s">
        <v>33</v>
      </c>
      <c r="C59" s="20" t="s">
        <v>41</v>
      </c>
      <c r="D59" s="21" t="s">
        <v>104</v>
      </c>
      <c r="E59" s="22"/>
      <c r="F59" s="43" t="s">
        <v>30</v>
      </c>
      <c r="G59" s="23" t="s">
        <v>105</v>
      </c>
      <c r="H59" s="24">
        <f t="shared" si="2"/>
        <v>13.899999999999977</v>
      </c>
      <c r="I59" s="25">
        <f>0.6+191.2</f>
        <v>191.79999999999998</v>
      </c>
      <c r="J59" s="26" t="s">
        <v>116</v>
      </c>
      <c r="K59" s="44"/>
    </row>
    <row r="60" spans="1:11" s="74" customFormat="1" ht="13.8" customHeight="1">
      <c r="A60" s="37">
        <v>53</v>
      </c>
      <c r="B60" s="19" t="s">
        <v>33</v>
      </c>
      <c r="C60" s="20" t="s">
        <v>41</v>
      </c>
      <c r="D60" s="21" t="s">
        <v>106</v>
      </c>
      <c r="E60" s="22"/>
      <c r="F60" s="21" t="s">
        <v>27</v>
      </c>
      <c r="G60" s="23" t="s">
        <v>28</v>
      </c>
      <c r="H60" s="24">
        <f t="shared" si="2"/>
        <v>12.700000000000017</v>
      </c>
      <c r="I60" s="25">
        <f>0.6+203.9</f>
        <v>204.5</v>
      </c>
      <c r="J60" s="26" t="s">
        <v>117</v>
      </c>
      <c r="K60" s="35"/>
    </row>
    <row r="61" spans="1:11" s="74" customFormat="1" ht="13.8" customHeight="1">
      <c r="A61" s="37">
        <v>54</v>
      </c>
      <c r="B61" s="19" t="s">
        <v>33</v>
      </c>
      <c r="C61" s="20" t="s">
        <v>41</v>
      </c>
      <c r="D61" s="21" t="s">
        <v>107</v>
      </c>
      <c r="E61" s="22"/>
      <c r="F61" s="21" t="s">
        <v>30</v>
      </c>
      <c r="G61" s="23" t="s">
        <v>28</v>
      </c>
      <c r="H61" s="24">
        <f t="shared" si="2"/>
        <v>1.0999999999999943</v>
      </c>
      <c r="I61" s="25">
        <f>0.6+205</f>
        <v>205.6</v>
      </c>
      <c r="J61" s="39" t="s">
        <v>118</v>
      </c>
      <c r="K61" s="35"/>
    </row>
    <row r="62" spans="1:11" s="74" customFormat="1" ht="13.8" customHeight="1">
      <c r="A62" s="37">
        <v>55</v>
      </c>
      <c r="B62" s="40" t="s">
        <v>44</v>
      </c>
      <c r="C62" s="41"/>
      <c r="D62" s="21"/>
      <c r="E62" s="42"/>
      <c r="F62" s="21" t="s">
        <v>27</v>
      </c>
      <c r="G62" s="23" t="s">
        <v>28</v>
      </c>
      <c r="H62" s="24">
        <f t="shared" si="2"/>
        <v>0.40000000000000568</v>
      </c>
      <c r="I62" s="25">
        <f>0.6+205.4</f>
        <v>206</v>
      </c>
      <c r="J62" s="26" t="s">
        <v>119</v>
      </c>
      <c r="K62" s="35"/>
    </row>
    <row r="63" spans="1:11" s="74" customFormat="1" ht="49.2" customHeight="1" thickBot="1">
      <c r="A63" s="55">
        <v>56</v>
      </c>
      <c r="B63" s="56" t="s">
        <v>52</v>
      </c>
      <c r="C63" s="57"/>
      <c r="D63" s="62" t="s">
        <v>109</v>
      </c>
      <c r="E63" s="72"/>
      <c r="F63" s="62" t="s">
        <v>108</v>
      </c>
      <c r="G63" s="58" t="s">
        <v>28</v>
      </c>
      <c r="H63" s="69">
        <f>I63-I50</f>
        <v>48.400000000000006</v>
      </c>
      <c r="I63" s="70">
        <f>0.6+205.5</f>
        <v>206.1</v>
      </c>
      <c r="J63" s="73" t="s">
        <v>120</v>
      </c>
      <c r="K63" s="71">
        <f>I63-I58</f>
        <v>28.199999999999989</v>
      </c>
    </row>
    <row r="77" spans="1:11">
      <c r="A77" s="50"/>
      <c r="D77" s="50"/>
      <c r="E77" s="51"/>
      <c r="F77" s="51"/>
      <c r="G77" s="51"/>
      <c r="H77" s="27"/>
      <c r="I77" s="27"/>
      <c r="J77" s="52"/>
      <c r="K77" s="52"/>
    </row>
    <row r="78" spans="1:11">
      <c r="A78" s="50"/>
      <c r="D78" s="50"/>
      <c r="E78" s="51"/>
      <c r="F78" s="51"/>
      <c r="G78" s="51"/>
      <c r="H78" s="27"/>
      <c r="I78" s="27"/>
      <c r="J78" s="52"/>
      <c r="K78" s="52"/>
    </row>
    <row r="79" spans="1:11">
      <c r="A79" s="50"/>
      <c r="D79" s="50"/>
      <c r="E79" s="51"/>
      <c r="F79" s="51"/>
      <c r="G79" s="51"/>
      <c r="H79" s="27"/>
      <c r="I79" s="27"/>
      <c r="J79" s="52"/>
      <c r="K79" s="52"/>
    </row>
    <row r="80" spans="1:11">
      <c r="A80" s="50"/>
      <c r="D80" s="50"/>
      <c r="E80" s="51"/>
      <c r="F80" s="51"/>
      <c r="G80" s="51"/>
      <c r="H80" s="27"/>
      <c r="I80" s="27"/>
      <c r="J80" s="52"/>
      <c r="K80" s="52"/>
    </row>
    <row r="81" spans="1:20">
      <c r="A81" s="50"/>
      <c r="D81" s="50"/>
      <c r="E81" s="51"/>
      <c r="F81" s="51"/>
      <c r="G81" s="51"/>
      <c r="H81" s="27"/>
      <c r="I81" s="27"/>
      <c r="J81" s="52"/>
      <c r="K81" s="52"/>
    </row>
    <row r="82" spans="1:20">
      <c r="A82" s="50"/>
      <c r="D82" s="50"/>
      <c r="E82" s="51"/>
      <c r="F82" s="51"/>
      <c r="G82" s="51"/>
      <c r="H82" s="27"/>
      <c r="I82" s="27"/>
      <c r="J82" s="52"/>
      <c r="K82" s="52"/>
    </row>
    <row r="83" spans="1:20">
      <c r="A83" s="50"/>
      <c r="D83" s="50"/>
      <c r="E83" s="51"/>
      <c r="F83" s="51"/>
      <c r="G83" s="51"/>
      <c r="H83" s="27"/>
      <c r="I83" s="27"/>
      <c r="J83" s="52"/>
      <c r="K83" s="52"/>
    </row>
    <row r="84" spans="1:20">
      <c r="A84" s="50"/>
      <c r="D84" s="50"/>
      <c r="E84" s="51"/>
      <c r="F84" s="51"/>
      <c r="G84" s="51"/>
      <c r="H84" s="27"/>
      <c r="I84" s="27"/>
      <c r="J84" s="52"/>
      <c r="K84" s="52"/>
    </row>
    <row r="85" spans="1:20">
      <c r="A85" s="50"/>
      <c r="D85" s="50"/>
      <c r="E85" s="51"/>
      <c r="F85" s="51"/>
      <c r="G85" s="51"/>
      <c r="H85" s="27"/>
      <c r="I85" s="27"/>
      <c r="J85" s="52"/>
      <c r="K85" s="52"/>
    </row>
    <row r="86" spans="1:20">
      <c r="A86" s="50"/>
      <c r="D86" s="50"/>
      <c r="E86" s="51"/>
      <c r="F86" s="51"/>
      <c r="G86" s="51"/>
      <c r="H86" s="27"/>
      <c r="I86" s="27"/>
      <c r="J86" s="52"/>
      <c r="K86" s="52"/>
    </row>
    <row r="87" spans="1:20">
      <c r="A87" s="50"/>
      <c r="D87" s="50"/>
      <c r="E87" s="51"/>
      <c r="F87" s="51"/>
      <c r="G87" s="51"/>
      <c r="H87" s="27"/>
      <c r="I87" s="27"/>
      <c r="J87" s="52"/>
      <c r="K87" s="52"/>
    </row>
    <row r="88" spans="1:20">
      <c r="A88" s="50"/>
      <c r="D88" s="50"/>
      <c r="E88" s="51"/>
      <c r="F88" s="51"/>
      <c r="G88" s="51"/>
      <c r="H88" s="27"/>
      <c r="I88" s="27"/>
      <c r="J88" s="52"/>
      <c r="K88" s="52"/>
    </row>
    <row r="89" spans="1:20">
      <c r="A89" s="50"/>
      <c r="D89" s="50"/>
      <c r="E89" s="51"/>
      <c r="F89" s="51"/>
      <c r="G89" s="51"/>
      <c r="H89" s="27"/>
      <c r="I89" s="27"/>
      <c r="J89" s="52"/>
      <c r="K89" s="52"/>
    </row>
    <row r="90" spans="1:20">
      <c r="A90" s="50"/>
      <c r="D90" s="50"/>
      <c r="E90" s="51"/>
      <c r="F90" s="51"/>
      <c r="G90" s="51"/>
      <c r="H90" s="27"/>
      <c r="I90" s="27"/>
      <c r="J90" s="52"/>
      <c r="K90" s="52"/>
    </row>
    <row r="91" spans="1:20">
      <c r="A91" s="50"/>
      <c r="D91" s="50"/>
      <c r="E91" s="51"/>
      <c r="F91" s="51"/>
      <c r="G91" s="51"/>
      <c r="H91" s="27"/>
      <c r="I91" s="27"/>
      <c r="J91" s="52"/>
      <c r="K91" s="52"/>
    </row>
    <row r="92" spans="1:20">
      <c r="A92" s="50"/>
      <c r="D92" s="50"/>
      <c r="E92" s="51"/>
      <c r="F92" s="51"/>
      <c r="G92" s="51"/>
      <c r="H92" s="27"/>
      <c r="I92" s="27"/>
      <c r="J92" s="52"/>
      <c r="K92" s="52"/>
    </row>
    <row r="93" spans="1:20">
      <c r="K93" s="27"/>
      <c r="L93" s="27"/>
      <c r="T93" s="36"/>
    </row>
    <row r="94" spans="1:20">
      <c r="K94" s="27"/>
      <c r="L94" s="27"/>
      <c r="T94" s="36"/>
    </row>
    <row r="95" spans="1:20">
      <c r="K95" s="27"/>
      <c r="L95" s="27"/>
      <c r="T95" s="36"/>
    </row>
    <row r="96" spans="1:20">
      <c r="K96" s="27"/>
      <c r="L96" s="27"/>
      <c r="T96" s="36"/>
    </row>
    <row r="97" spans="11:20">
      <c r="K97" s="27"/>
      <c r="L97" s="27"/>
      <c r="T97" s="36"/>
    </row>
    <row r="98" spans="11:20">
      <c r="K98" s="27"/>
      <c r="L98" s="27"/>
      <c r="T98" s="36"/>
    </row>
    <row r="99" spans="11:20">
      <c r="K99" s="27"/>
      <c r="L99" s="27"/>
      <c r="T99" s="36"/>
    </row>
    <row r="100" spans="11:20">
      <c r="K100" s="27"/>
      <c r="L100" s="27"/>
      <c r="T100" s="36"/>
    </row>
    <row r="101" spans="11:20">
      <c r="K101" s="27"/>
      <c r="L101" s="27"/>
      <c r="T101" s="36"/>
    </row>
    <row r="102" spans="11:20">
      <c r="K102" s="27"/>
      <c r="L102" s="27"/>
      <c r="T102" s="36"/>
    </row>
    <row r="103" spans="11:20">
      <c r="K103" s="27"/>
      <c r="L103" s="27"/>
      <c r="T103" s="36"/>
    </row>
    <row r="104" spans="11:20">
      <c r="K104" s="27"/>
      <c r="L104" s="27"/>
      <c r="T104" s="36"/>
    </row>
    <row r="105" spans="11:20">
      <c r="K105" s="27"/>
      <c r="L105" s="27"/>
      <c r="T105" s="36"/>
    </row>
  </sheetData>
  <mergeCells count="11">
    <mergeCell ref="B26:J26"/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</mergeCells>
  <phoneticPr fontId="2"/>
  <pageMargins left="0.31496062992125984" right="0.31496062992125984" top="0.39370078740157483" bottom="0.39370078740157483" header="0.31496062992125984" footer="0.31496062992125984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992B-F247-47EF-AD52-2A1E558CF85B}">
  <dimension ref="A1:T105"/>
  <sheetViews>
    <sheetView zoomScale="80" zoomScaleNormal="80" workbookViewId="0">
      <selection activeCell="M61" sqref="M61"/>
    </sheetView>
  </sheetViews>
  <sheetFormatPr defaultColWidth="9" defaultRowHeight="13.2"/>
  <cols>
    <col min="1" max="1" width="3.77734375" style="6" customWidth="1"/>
    <col min="2" max="2" width="3.6640625" style="27" customWidth="1"/>
    <col min="3" max="3" width="2.6640625" style="27" customWidth="1"/>
    <col min="4" max="4" width="30.6640625" style="6" customWidth="1"/>
    <col min="5" max="5" width="3.6640625" style="6" customWidth="1"/>
    <col min="6" max="6" width="6.109375" style="6" customWidth="1"/>
    <col min="7" max="7" width="19.33203125" style="6" customWidth="1"/>
    <col min="8" max="8" width="4.88671875" style="6" customWidth="1"/>
    <col min="9" max="9" width="5.6640625" style="6" customWidth="1"/>
    <col min="10" max="10" width="43.44140625" style="6" customWidth="1"/>
    <col min="11" max="11" width="4.77734375" style="36" customWidth="1"/>
    <col min="12" max="12" width="5.33203125" style="6" customWidth="1"/>
    <col min="13" max="16384" width="9" style="6"/>
  </cols>
  <sheetData>
    <row r="1" spans="1:11">
      <c r="A1" s="4" t="s">
        <v>24</v>
      </c>
      <c r="B1" s="18"/>
      <c r="C1" s="18"/>
      <c r="D1" s="5"/>
      <c r="G1" s="5" t="s">
        <v>112</v>
      </c>
      <c r="H1" s="7"/>
      <c r="I1" s="7"/>
      <c r="J1" s="5"/>
      <c r="K1" s="33" t="s">
        <v>0</v>
      </c>
    </row>
    <row r="2" spans="1:11" ht="13.8" thickBot="1">
      <c r="A2" s="5"/>
      <c r="B2" s="18"/>
      <c r="C2" s="18"/>
      <c r="D2" s="5"/>
      <c r="E2" s="8" t="s">
        <v>1</v>
      </c>
      <c r="F2" s="5" t="s">
        <v>2</v>
      </c>
      <c r="G2" s="5"/>
      <c r="H2" s="7"/>
      <c r="I2" s="9"/>
      <c r="J2" s="77" t="s">
        <v>172</v>
      </c>
      <c r="K2" s="77"/>
    </row>
    <row r="3" spans="1:11">
      <c r="A3" s="78"/>
      <c r="B3" s="80" t="s">
        <v>3</v>
      </c>
      <c r="C3" s="80" t="s">
        <v>4</v>
      </c>
      <c r="D3" s="82" t="s">
        <v>5</v>
      </c>
      <c r="E3" s="84" t="s">
        <v>6</v>
      </c>
      <c r="F3" s="86" t="s">
        <v>7</v>
      </c>
      <c r="G3" s="87"/>
      <c r="H3" s="88" t="s">
        <v>8</v>
      </c>
      <c r="I3" s="89"/>
      <c r="J3" s="90" t="s">
        <v>9</v>
      </c>
      <c r="K3" s="92" t="s">
        <v>10</v>
      </c>
    </row>
    <row r="4" spans="1:11" ht="13.8" thickBot="1">
      <c r="A4" s="79"/>
      <c r="B4" s="81"/>
      <c r="C4" s="81"/>
      <c r="D4" s="83"/>
      <c r="E4" s="85"/>
      <c r="F4" s="76" t="s">
        <v>11</v>
      </c>
      <c r="G4" s="76" t="s">
        <v>12</v>
      </c>
      <c r="H4" s="10" t="s">
        <v>13</v>
      </c>
      <c r="I4" s="11" t="s">
        <v>14</v>
      </c>
      <c r="J4" s="91"/>
      <c r="K4" s="93"/>
    </row>
    <row r="5" spans="1:11" ht="25.2" customHeight="1" thickTop="1">
      <c r="A5" s="12">
        <v>1</v>
      </c>
      <c r="B5" s="13"/>
      <c r="C5" s="14"/>
      <c r="D5" s="63" t="s">
        <v>23</v>
      </c>
      <c r="E5" s="16"/>
      <c r="F5" s="63" t="s">
        <v>25</v>
      </c>
      <c r="G5" s="15" t="s">
        <v>20</v>
      </c>
      <c r="H5" s="17" t="s">
        <v>19</v>
      </c>
      <c r="I5" s="66">
        <v>0</v>
      </c>
      <c r="J5" s="46" t="s">
        <v>37</v>
      </c>
      <c r="K5" s="34"/>
    </row>
    <row r="6" spans="1:11" s="74" customFormat="1" ht="13.8" customHeight="1">
      <c r="A6" s="37">
        <v>2</v>
      </c>
      <c r="B6" s="19" t="s">
        <v>26</v>
      </c>
      <c r="C6" s="20"/>
      <c r="D6" s="21"/>
      <c r="E6" s="42"/>
      <c r="F6" s="23" t="s">
        <v>27</v>
      </c>
      <c r="G6" s="23" t="s">
        <v>20</v>
      </c>
      <c r="H6" s="24">
        <f>I6-I5</f>
        <v>0.1</v>
      </c>
      <c r="I6" s="25">
        <v>0.1</v>
      </c>
      <c r="J6" s="38" t="s">
        <v>29</v>
      </c>
      <c r="K6" s="35"/>
    </row>
    <row r="7" spans="1:11" s="74" customFormat="1" ht="13.8" customHeight="1">
      <c r="A7" s="37">
        <v>3</v>
      </c>
      <c r="B7" s="19" t="s">
        <v>31</v>
      </c>
      <c r="C7" s="20"/>
      <c r="D7" s="21"/>
      <c r="E7" s="42"/>
      <c r="F7" s="21" t="s">
        <v>32</v>
      </c>
      <c r="G7" s="23" t="s">
        <v>20</v>
      </c>
      <c r="H7" s="24">
        <f t="shared" ref="H7:H62" si="0">I7-I6</f>
        <v>0.19999999999999998</v>
      </c>
      <c r="I7" s="25">
        <v>0.3</v>
      </c>
      <c r="J7" s="39"/>
      <c r="K7" s="35"/>
    </row>
    <row r="8" spans="1:11" s="74" customFormat="1" ht="13.8" customHeight="1">
      <c r="A8" s="37">
        <v>4</v>
      </c>
      <c r="B8" s="19" t="s">
        <v>26</v>
      </c>
      <c r="C8" s="20"/>
      <c r="D8" s="21"/>
      <c r="E8" s="42"/>
      <c r="F8" s="21" t="s">
        <v>30</v>
      </c>
      <c r="G8" s="23" t="s">
        <v>20</v>
      </c>
      <c r="H8" s="24">
        <f t="shared" si="0"/>
        <v>0.2</v>
      </c>
      <c r="I8" s="25">
        <v>0.5</v>
      </c>
      <c r="J8" s="26"/>
      <c r="K8" s="35"/>
    </row>
    <row r="9" spans="1:11" s="74" customFormat="1" ht="13.8" customHeight="1">
      <c r="A9" s="37">
        <v>5</v>
      </c>
      <c r="B9" s="19" t="s">
        <v>33</v>
      </c>
      <c r="C9" s="20"/>
      <c r="D9" s="21"/>
      <c r="E9" s="22"/>
      <c r="F9" s="21" t="s">
        <v>27</v>
      </c>
      <c r="G9" s="23" t="s">
        <v>35</v>
      </c>
      <c r="H9" s="24">
        <f t="shared" si="0"/>
        <v>1.1000000000000001</v>
      </c>
      <c r="I9" s="25">
        <v>1.6</v>
      </c>
      <c r="J9" s="39" t="s">
        <v>34</v>
      </c>
      <c r="K9" s="35"/>
    </row>
    <row r="10" spans="1:11" s="74" customFormat="1" ht="13.8" customHeight="1">
      <c r="A10" s="37">
        <v>6</v>
      </c>
      <c r="B10" s="19" t="s">
        <v>33</v>
      </c>
      <c r="C10" s="20"/>
      <c r="D10" s="21"/>
      <c r="E10" s="22"/>
      <c r="F10" s="21" t="s">
        <v>30</v>
      </c>
      <c r="G10" s="23" t="s">
        <v>20</v>
      </c>
      <c r="H10" s="24">
        <f t="shared" si="0"/>
        <v>16.799999999999997</v>
      </c>
      <c r="I10" s="25">
        <v>18.399999999999999</v>
      </c>
      <c r="J10" s="26" t="s">
        <v>36</v>
      </c>
      <c r="K10" s="35"/>
    </row>
    <row r="11" spans="1:11" s="74" customFormat="1" ht="13.8" customHeight="1">
      <c r="A11" s="37">
        <v>7</v>
      </c>
      <c r="B11" s="19" t="s">
        <v>26</v>
      </c>
      <c r="C11" s="20"/>
      <c r="D11" s="21"/>
      <c r="E11" s="22"/>
      <c r="F11" s="21" t="s">
        <v>27</v>
      </c>
      <c r="G11" s="23" t="s">
        <v>20</v>
      </c>
      <c r="H11" s="24">
        <f t="shared" si="0"/>
        <v>1.7000000000000028</v>
      </c>
      <c r="I11" s="25">
        <v>20.100000000000001</v>
      </c>
      <c r="J11" s="26"/>
      <c r="K11" s="35"/>
    </row>
    <row r="12" spans="1:11" s="74" customFormat="1" ht="24.6" customHeight="1">
      <c r="A12" s="12">
        <v>8</v>
      </c>
      <c r="B12" s="59" t="s">
        <v>33</v>
      </c>
      <c r="C12" s="60"/>
      <c r="D12" s="61" t="s">
        <v>75</v>
      </c>
      <c r="E12" s="64"/>
      <c r="F12" s="61" t="s">
        <v>22</v>
      </c>
      <c r="G12" s="15" t="s">
        <v>20</v>
      </c>
      <c r="H12" s="65">
        <f t="shared" si="0"/>
        <v>0.5</v>
      </c>
      <c r="I12" s="66">
        <v>20.6</v>
      </c>
      <c r="J12" s="67" t="s">
        <v>38</v>
      </c>
      <c r="K12" s="34"/>
    </row>
    <row r="13" spans="1:11" s="74" customFormat="1" ht="13.8" customHeight="1">
      <c r="A13" s="37">
        <v>9</v>
      </c>
      <c r="B13" s="19" t="s">
        <v>33</v>
      </c>
      <c r="C13" s="20"/>
      <c r="D13" s="21"/>
      <c r="E13" s="22"/>
      <c r="F13" s="21" t="s">
        <v>27</v>
      </c>
      <c r="G13" s="23" t="s">
        <v>40</v>
      </c>
      <c r="H13" s="24">
        <f t="shared" si="0"/>
        <v>0.69999999999999929</v>
      </c>
      <c r="I13" s="25">
        <v>21.3</v>
      </c>
      <c r="J13" s="39" t="s">
        <v>39</v>
      </c>
      <c r="K13" s="35"/>
    </row>
    <row r="14" spans="1:11" s="74" customFormat="1" ht="13.8" customHeight="1">
      <c r="A14" s="37">
        <v>10</v>
      </c>
      <c r="B14" s="19" t="s">
        <v>31</v>
      </c>
      <c r="C14" s="20"/>
      <c r="D14" s="21"/>
      <c r="E14" s="22"/>
      <c r="F14" s="21" t="s">
        <v>32</v>
      </c>
      <c r="G14" s="23" t="s">
        <v>40</v>
      </c>
      <c r="H14" s="24">
        <f t="shared" si="0"/>
        <v>9.5999999999999979</v>
      </c>
      <c r="I14" s="25">
        <v>30.9</v>
      </c>
      <c r="J14" s="39" t="s">
        <v>39</v>
      </c>
      <c r="K14" s="35"/>
    </row>
    <row r="15" spans="1:11" s="74" customFormat="1" ht="13.8" customHeight="1">
      <c r="A15" s="37">
        <v>11</v>
      </c>
      <c r="B15" s="19" t="s">
        <v>33</v>
      </c>
      <c r="C15" s="20" t="s">
        <v>41</v>
      </c>
      <c r="D15" s="21" t="s">
        <v>42</v>
      </c>
      <c r="E15" s="22"/>
      <c r="F15" s="21" t="s">
        <v>30</v>
      </c>
      <c r="G15" s="23" t="s">
        <v>43</v>
      </c>
      <c r="H15" s="24">
        <f t="shared" si="0"/>
        <v>0.60000000000000142</v>
      </c>
      <c r="I15" s="25">
        <v>31.5</v>
      </c>
      <c r="J15" s="26"/>
      <c r="K15" s="35"/>
    </row>
    <row r="16" spans="1:11" s="74" customFormat="1" ht="13.8" customHeight="1">
      <c r="A16" s="37">
        <v>12</v>
      </c>
      <c r="B16" s="19" t="s">
        <v>44</v>
      </c>
      <c r="C16" s="20"/>
      <c r="D16" s="21"/>
      <c r="E16" s="22"/>
      <c r="F16" s="21" t="s">
        <v>27</v>
      </c>
      <c r="G16" s="23" t="s">
        <v>46</v>
      </c>
      <c r="H16" s="24">
        <f t="shared" si="0"/>
        <v>0.19999999999999929</v>
      </c>
      <c r="I16" s="25">
        <v>31.7</v>
      </c>
      <c r="J16" s="26" t="s">
        <v>45</v>
      </c>
      <c r="K16" s="35"/>
    </row>
    <row r="17" spans="1:13" s="74" customFormat="1" ht="13.8" customHeight="1">
      <c r="A17" s="37">
        <v>13</v>
      </c>
      <c r="B17" s="19" t="s">
        <v>26</v>
      </c>
      <c r="C17" s="20"/>
      <c r="D17" s="21"/>
      <c r="E17" s="22"/>
      <c r="F17" s="21" t="s">
        <v>30</v>
      </c>
      <c r="G17" s="23" t="s">
        <v>47</v>
      </c>
      <c r="H17" s="24">
        <f t="shared" si="0"/>
        <v>2.9000000000000021</v>
      </c>
      <c r="I17" s="25">
        <v>34.6</v>
      </c>
      <c r="J17" s="26"/>
      <c r="K17" s="35"/>
    </row>
    <row r="18" spans="1:13" s="74" customFormat="1" ht="13.8" customHeight="1">
      <c r="A18" s="37">
        <v>14</v>
      </c>
      <c r="B18" s="19" t="s">
        <v>33</v>
      </c>
      <c r="C18" s="20" t="s">
        <v>41</v>
      </c>
      <c r="D18" s="21" t="s">
        <v>48</v>
      </c>
      <c r="E18" s="22"/>
      <c r="F18" s="21" t="s">
        <v>27</v>
      </c>
      <c r="G18" s="23" t="s">
        <v>20</v>
      </c>
      <c r="H18" s="24">
        <f t="shared" si="0"/>
        <v>9.5</v>
      </c>
      <c r="I18" s="25">
        <v>44.1</v>
      </c>
      <c r="J18" s="26" t="s">
        <v>49</v>
      </c>
      <c r="K18" s="35"/>
    </row>
    <row r="19" spans="1:13" s="74" customFormat="1" ht="13.8" customHeight="1">
      <c r="A19" s="37">
        <v>15</v>
      </c>
      <c r="B19" s="19" t="s">
        <v>26</v>
      </c>
      <c r="C19" s="20"/>
      <c r="D19" s="21"/>
      <c r="E19" s="22"/>
      <c r="F19" s="43" t="s">
        <v>30</v>
      </c>
      <c r="G19" s="23" t="s">
        <v>20</v>
      </c>
      <c r="H19" s="24">
        <f t="shared" si="0"/>
        <v>0.19999999999999574</v>
      </c>
      <c r="I19" s="25">
        <v>44.3</v>
      </c>
      <c r="J19" s="26"/>
      <c r="K19" s="44"/>
    </row>
    <row r="20" spans="1:13" s="74" customFormat="1" ht="13.8" customHeight="1">
      <c r="A20" s="37">
        <v>16</v>
      </c>
      <c r="B20" s="19" t="s">
        <v>33</v>
      </c>
      <c r="C20" s="20" t="s">
        <v>41</v>
      </c>
      <c r="D20" s="21" t="s">
        <v>50</v>
      </c>
      <c r="E20" s="22"/>
      <c r="F20" s="21" t="s">
        <v>27</v>
      </c>
      <c r="G20" s="23" t="s">
        <v>51</v>
      </c>
      <c r="H20" s="24">
        <f t="shared" si="0"/>
        <v>2.1000000000000014</v>
      </c>
      <c r="I20" s="25">
        <v>46.4</v>
      </c>
      <c r="J20" s="26"/>
      <c r="K20" s="35"/>
    </row>
    <row r="21" spans="1:13" s="74" customFormat="1" ht="36" customHeight="1">
      <c r="A21" s="12">
        <v>17</v>
      </c>
      <c r="B21" s="59" t="s">
        <v>52</v>
      </c>
      <c r="C21" s="60"/>
      <c r="D21" s="61" t="s">
        <v>54</v>
      </c>
      <c r="E21" s="64"/>
      <c r="F21" s="61" t="s">
        <v>53</v>
      </c>
      <c r="G21" s="15" t="s">
        <v>55</v>
      </c>
      <c r="H21" s="65">
        <f t="shared" si="0"/>
        <v>2.3000000000000043</v>
      </c>
      <c r="I21" s="66">
        <v>48.7</v>
      </c>
      <c r="J21" s="67" t="s">
        <v>121</v>
      </c>
      <c r="K21" s="68">
        <f>I21</f>
        <v>48.7</v>
      </c>
    </row>
    <row r="22" spans="1:13" s="74" customFormat="1" ht="13.8" customHeight="1">
      <c r="A22" s="37">
        <v>19</v>
      </c>
      <c r="B22" s="19" t="s">
        <v>56</v>
      </c>
      <c r="C22" s="20" t="s">
        <v>41</v>
      </c>
      <c r="D22" s="21" t="s">
        <v>57</v>
      </c>
      <c r="E22" s="22"/>
      <c r="F22" s="21" t="s">
        <v>30</v>
      </c>
      <c r="G22" s="23" t="s">
        <v>59</v>
      </c>
      <c r="H22" s="24">
        <f t="shared" si="0"/>
        <v>6.5</v>
      </c>
      <c r="I22" s="25">
        <v>55.2</v>
      </c>
      <c r="J22" s="26" t="s">
        <v>58</v>
      </c>
      <c r="K22" s="35"/>
    </row>
    <row r="23" spans="1:13" s="74" customFormat="1" ht="34.799999999999997" customHeight="1">
      <c r="A23" s="37">
        <v>20</v>
      </c>
      <c r="B23" s="19" t="s">
        <v>44</v>
      </c>
      <c r="C23" s="20" t="s">
        <v>41</v>
      </c>
      <c r="D23" s="21" t="s">
        <v>60</v>
      </c>
      <c r="E23" s="22"/>
      <c r="F23" s="21" t="s">
        <v>27</v>
      </c>
      <c r="G23" s="23" t="s">
        <v>61</v>
      </c>
      <c r="H23" s="24">
        <f t="shared" si="0"/>
        <v>2.5</v>
      </c>
      <c r="I23" s="25">
        <v>57.7</v>
      </c>
      <c r="J23" s="26" t="s">
        <v>66</v>
      </c>
      <c r="K23" s="35"/>
    </row>
    <row r="24" spans="1:13" s="74" customFormat="1" ht="13.8" customHeight="1">
      <c r="A24" s="37">
        <v>21</v>
      </c>
      <c r="B24" s="19" t="s">
        <v>33</v>
      </c>
      <c r="C24" s="20" t="s">
        <v>41</v>
      </c>
      <c r="D24" s="43" t="s">
        <v>63</v>
      </c>
      <c r="E24" s="22"/>
      <c r="F24" s="94" t="s">
        <v>141</v>
      </c>
      <c r="G24" s="23" t="s">
        <v>61</v>
      </c>
      <c r="H24" s="24">
        <f t="shared" si="0"/>
        <v>26.299999999999997</v>
      </c>
      <c r="I24" s="25">
        <v>84</v>
      </c>
      <c r="J24" s="95" t="s">
        <v>177</v>
      </c>
      <c r="K24" s="44"/>
    </row>
    <row r="25" spans="1:13" s="74" customFormat="1" ht="36.6" customHeight="1">
      <c r="A25" s="12">
        <v>22</v>
      </c>
      <c r="B25" s="59" t="s">
        <v>52</v>
      </c>
      <c r="C25" s="60"/>
      <c r="D25" s="61" t="s">
        <v>131</v>
      </c>
      <c r="E25" s="64"/>
      <c r="F25" s="97" t="s">
        <v>140</v>
      </c>
      <c r="G25" s="15" t="s">
        <v>61</v>
      </c>
      <c r="H25" s="65">
        <f t="shared" si="0"/>
        <v>0.40000000000000568</v>
      </c>
      <c r="I25" s="66">
        <v>84.4</v>
      </c>
      <c r="J25" s="96" t="s">
        <v>176</v>
      </c>
      <c r="K25" s="34"/>
    </row>
    <row r="26" spans="1:13" s="74" customFormat="1" ht="13.8" customHeight="1">
      <c r="A26" s="37">
        <v>23</v>
      </c>
      <c r="B26" s="117" t="s">
        <v>142</v>
      </c>
      <c r="C26" s="118"/>
      <c r="D26" s="118"/>
      <c r="E26" s="118"/>
      <c r="F26" s="118"/>
      <c r="G26" s="118"/>
      <c r="H26" s="118"/>
      <c r="I26" s="118"/>
      <c r="J26" s="119"/>
      <c r="K26" s="35"/>
    </row>
    <row r="27" spans="1:13" s="74" customFormat="1" ht="13.8" customHeight="1">
      <c r="A27" s="37">
        <v>24</v>
      </c>
      <c r="B27" s="19" t="s">
        <v>26</v>
      </c>
      <c r="C27" s="20" t="s">
        <v>41</v>
      </c>
      <c r="D27" s="21"/>
      <c r="E27" s="22"/>
      <c r="F27" s="21" t="s">
        <v>30</v>
      </c>
      <c r="G27" s="23" t="s">
        <v>68</v>
      </c>
      <c r="H27" s="24">
        <f>I27-I25</f>
        <v>7.0999999999999943</v>
      </c>
      <c r="I27" s="25">
        <f>-3.4+94.9</f>
        <v>91.5</v>
      </c>
      <c r="J27" s="26" t="s">
        <v>67</v>
      </c>
      <c r="K27" s="35"/>
      <c r="M27" s="74">
        <v>91.5</v>
      </c>
    </row>
    <row r="28" spans="1:13" s="74" customFormat="1" ht="13.8" customHeight="1">
      <c r="A28" s="37">
        <v>25</v>
      </c>
      <c r="B28" s="19" t="s">
        <v>44</v>
      </c>
      <c r="C28" s="20"/>
      <c r="D28" s="21"/>
      <c r="E28" s="22"/>
      <c r="F28" s="21" t="s">
        <v>27</v>
      </c>
      <c r="G28" s="23" t="s">
        <v>65</v>
      </c>
      <c r="H28" s="24">
        <f t="shared" si="0"/>
        <v>0.39999999999999147</v>
      </c>
      <c r="I28" s="25">
        <f>-3.4+95.3</f>
        <v>91.899999999999991</v>
      </c>
      <c r="J28" s="26"/>
      <c r="K28" s="44"/>
    </row>
    <row r="29" spans="1:13" s="74" customFormat="1" ht="13.8" customHeight="1">
      <c r="A29" s="37">
        <v>26</v>
      </c>
      <c r="B29" s="19" t="s">
        <v>31</v>
      </c>
      <c r="C29" s="20"/>
      <c r="D29" s="21"/>
      <c r="E29" s="22"/>
      <c r="F29" s="21" t="s">
        <v>69</v>
      </c>
      <c r="G29" s="23" t="s">
        <v>20</v>
      </c>
      <c r="H29" s="24">
        <f t="shared" si="0"/>
        <v>2.7000000000000028</v>
      </c>
      <c r="I29" s="25">
        <f>-3.4+98</f>
        <v>94.6</v>
      </c>
      <c r="J29" s="26" t="s">
        <v>70</v>
      </c>
      <c r="K29" s="35"/>
    </row>
    <row r="30" spans="1:13" s="74" customFormat="1" ht="13.8" customHeight="1">
      <c r="A30" s="37">
        <v>27</v>
      </c>
      <c r="B30" s="53" t="s">
        <v>26</v>
      </c>
      <c r="C30" s="20" t="s">
        <v>41</v>
      </c>
      <c r="D30" s="21" t="s">
        <v>71</v>
      </c>
      <c r="E30" s="22"/>
      <c r="F30" s="21" t="s">
        <v>30</v>
      </c>
      <c r="G30" s="23" t="s">
        <v>72</v>
      </c>
      <c r="H30" s="24">
        <f t="shared" si="0"/>
        <v>1</v>
      </c>
      <c r="I30" s="25">
        <f>-3.4+99</f>
        <v>95.6</v>
      </c>
      <c r="J30" s="26" t="s">
        <v>73</v>
      </c>
      <c r="K30" s="35"/>
    </row>
    <row r="31" spans="1:13" s="74" customFormat="1" ht="22.2" customHeight="1">
      <c r="A31" s="113">
        <v>28</v>
      </c>
      <c r="B31" s="114" t="s">
        <v>33</v>
      </c>
      <c r="C31" s="105"/>
      <c r="D31" s="104"/>
      <c r="E31" s="8" t="s">
        <v>1</v>
      </c>
      <c r="F31" s="104" t="s">
        <v>30</v>
      </c>
      <c r="G31" s="106" t="s">
        <v>72</v>
      </c>
      <c r="H31" s="110">
        <f t="shared" si="0"/>
        <v>10.700000000000003</v>
      </c>
      <c r="I31" s="111">
        <f>-3.4+109.7</f>
        <v>106.3</v>
      </c>
      <c r="J31" s="95" t="s">
        <v>144</v>
      </c>
      <c r="K31" s="112"/>
    </row>
    <row r="32" spans="1:13" s="74" customFormat="1" ht="35.4" customHeight="1">
      <c r="A32" s="113">
        <v>29</v>
      </c>
      <c r="B32" s="114" t="s">
        <v>62</v>
      </c>
      <c r="C32" s="105"/>
      <c r="D32" s="104"/>
      <c r="E32" s="115"/>
      <c r="F32" s="94" t="s">
        <v>30</v>
      </c>
      <c r="G32" s="106" t="s">
        <v>20</v>
      </c>
      <c r="H32" s="110">
        <f t="shared" si="0"/>
        <v>8.1000000000000085</v>
      </c>
      <c r="I32" s="111">
        <v>114.4</v>
      </c>
      <c r="J32" s="95" t="s">
        <v>146</v>
      </c>
      <c r="K32" s="35"/>
    </row>
    <row r="33" spans="1:11" s="74" customFormat="1" ht="13.8" customHeight="1">
      <c r="A33" s="37">
        <v>30</v>
      </c>
      <c r="B33" s="19" t="s">
        <v>62</v>
      </c>
      <c r="C33" s="20"/>
      <c r="D33" s="21"/>
      <c r="E33" s="22"/>
      <c r="F33" s="21" t="s">
        <v>147</v>
      </c>
      <c r="G33" s="23" t="s">
        <v>148</v>
      </c>
      <c r="H33" s="24">
        <f t="shared" si="0"/>
        <v>3</v>
      </c>
      <c r="I33" s="25">
        <v>117.4</v>
      </c>
      <c r="J33" s="26" t="s">
        <v>149</v>
      </c>
      <c r="K33" s="35"/>
    </row>
    <row r="34" spans="1:11" s="74" customFormat="1" ht="13.8" customHeight="1">
      <c r="A34" s="113" t="s">
        <v>150</v>
      </c>
      <c r="B34" s="123" t="s">
        <v>26</v>
      </c>
      <c r="C34" s="105"/>
      <c r="D34" s="104"/>
      <c r="E34" s="115"/>
      <c r="F34" s="104" t="s">
        <v>127</v>
      </c>
      <c r="G34" s="106" t="s">
        <v>148</v>
      </c>
      <c r="H34" s="110">
        <f>I34-I33</f>
        <v>0.39999999999999147</v>
      </c>
      <c r="I34" s="111">
        <v>117.8</v>
      </c>
      <c r="J34" s="95" t="s">
        <v>151</v>
      </c>
      <c r="K34" s="112"/>
    </row>
    <row r="35" spans="1:11" s="74" customFormat="1" ht="13.8" customHeight="1">
      <c r="A35" s="113" t="s">
        <v>153</v>
      </c>
      <c r="B35" s="123" t="s">
        <v>26</v>
      </c>
      <c r="C35" s="105"/>
      <c r="D35" s="104"/>
      <c r="E35" s="115"/>
      <c r="F35" s="104" t="s">
        <v>154</v>
      </c>
      <c r="G35" s="106" t="s">
        <v>148</v>
      </c>
      <c r="H35" s="110">
        <f t="shared" ref="H35:H38" si="1">I35-I34</f>
        <v>1.5</v>
      </c>
      <c r="I35" s="111">
        <v>119.3</v>
      </c>
      <c r="J35" s="95" t="s">
        <v>152</v>
      </c>
      <c r="K35" s="112"/>
    </row>
    <row r="36" spans="1:11" s="74" customFormat="1" ht="13.8" customHeight="1">
      <c r="A36" s="113">
        <v>31</v>
      </c>
      <c r="B36" s="123" t="s">
        <v>26</v>
      </c>
      <c r="C36" s="105"/>
      <c r="D36" s="104"/>
      <c r="E36" s="115"/>
      <c r="F36" s="104" t="s">
        <v>127</v>
      </c>
      <c r="G36" s="106" t="s">
        <v>148</v>
      </c>
      <c r="H36" s="110">
        <f t="shared" si="1"/>
        <v>0.40000000000000568</v>
      </c>
      <c r="I36" s="111">
        <v>119.7</v>
      </c>
      <c r="J36" s="95" t="s">
        <v>155</v>
      </c>
      <c r="K36" s="112"/>
    </row>
    <row r="37" spans="1:11" s="74" customFormat="1" ht="13.8" customHeight="1">
      <c r="A37" s="113" t="s">
        <v>156</v>
      </c>
      <c r="B37" s="123" t="s">
        <v>44</v>
      </c>
      <c r="C37" s="105"/>
      <c r="D37" s="104"/>
      <c r="E37" s="124"/>
      <c r="F37" s="104" t="s">
        <v>154</v>
      </c>
      <c r="G37" s="106" t="s">
        <v>157</v>
      </c>
      <c r="H37" s="110">
        <f t="shared" si="1"/>
        <v>0.59999999999999432</v>
      </c>
      <c r="I37" s="111">
        <v>120.3</v>
      </c>
      <c r="J37" s="95" t="s">
        <v>152</v>
      </c>
      <c r="K37" s="112"/>
    </row>
    <row r="38" spans="1:11" s="74" customFormat="1" ht="13.8" customHeight="1">
      <c r="A38" s="113" t="s">
        <v>158</v>
      </c>
      <c r="B38" s="123" t="s">
        <v>62</v>
      </c>
      <c r="C38" s="105"/>
      <c r="D38" s="104"/>
      <c r="E38" s="125"/>
      <c r="F38" s="104" t="s">
        <v>127</v>
      </c>
      <c r="G38" s="106" t="s">
        <v>157</v>
      </c>
      <c r="H38" s="110">
        <f t="shared" si="1"/>
        <v>4.7000000000000028</v>
      </c>
      <c r="I38" s="111">
        <v>125</v>
      </c>
      <c r="J38" s="95" t="s">
        <v>159</v>
      </c>
      <c r="K38" s="112"/>
    </row>
    <row r="39" spans="1:11" s="74" customFormat="1" ht="40.799999999999997" customHeight="1">
      <c r="A39" s="12">
        <v>32</v>
      </c>
      <c r="B39" s="59" t="s">
        <v>52</v>
      </c>
      <c r="C39" s="60"/>
      <c r="D39" s="61" t="s">
        <v>77</v>
      </c>
      <c r="E39" s="75"/>
      <c r="F39" s="61" t="s">
        <v>76</v>
      </c>
      <c r="G39" s="15" t="s">
        <v>74</v>
      </c>
      <c r="H39" s="65">
        <f>I39-I36</f>
        <v>5.5999999999999943</v>
      </c>
      <c r="I39" s="116">
        <f>0.6+124.7</f>
        <v>125.3</v>
      </c>
      <c r="J39" s="96" t="s">
        <v>161</v>
      </c>
      <c r="K39" s="34"/>
    </row>
    <row r="40" spans="1:11" s="74" customFormat="1" ht="13.8" customHeight="1">
      <c r="A40" s="37">
        <v>33</v>
      </c>
      <c r="B40" s="19" t="s">
        <v>26</v>
      </c>
      <c r="C40" s="20"/>
      <c r="D40" s="21"/>
      <c r="E40" s="42"/>
      <c r="F40" s="21" t="s">
        <v>27</v>
      </c>
      <c r="G40" s="23" t="s">
        <v>74</v>
      </c>
      <c r="H40" s="24">
        <f t="shared" si="0"/>
        <v>0.29999999999999716</v>
      </c>
      <c r="I40" s="25">
        <f>0.6+125</f>
        <v>125.6</v>
      </c>
      <c r="J40" s="39" t="s">
        <v>78</v>
      </c>
      <c r="K40" s="35"/>
    </row>
    <row r="41" spans="1:11" s="74" customFormat="1" ht="13.8" customHeight="1">
      <c r="A41" s="37">
        <v>34</v>
      </c>
      <c r="B41" s="19" t="s">
        <v>31</v>
      </c>
      <c r="C41" s="20"/>
      <c r="D41" s="21"/>
      <c r="E41" s="42"/>
      <c r="F41" s="104" t="s">
        <v>141</v>
      </c>
      <c r="G41" s="23" t="s">
        <v>74</v>
      </c>
      <c r="H41" s="24">
        <f t="shared" si="0"/>
        <v>1</v>
      </c>
      <c r="I41" s="25">
        <f>0.6+126</f>
        <v>126.6</v>
      </c>
      <c r="J41" s="95" t="s">
        <v>168</v>
      </c>
      <c r="K41" s="35"/>
    </row>
    <row r="42" spans="1:11" s="74" customFormat="1" ht="13.8" customHeight="1">
      <c r="A42" s="37">
        <v>35</v>
      </c>
      <c r="B42" s="19" t="s">
        <v>26</v>
      </c>
      <c r="C42" s="20"/>
      <c r="D42" s="21"/>
      <c r="E42" s="45"/>
      <c r="F42" s="21" t="s">
        <v>30</v>
      </c>
      <c r="G42" s="23" t="s">
        <v>74</v>
      </c>
      <c r="H42" s="24">
        <f t="shared" si="0"/>
        <v>3.8000000000000114</v>
      </c>
      <c r="I42" s="25">
        <f>0.6+129.8</f>
        <v>130.4</v>
      </c>
      <c r="J42" s="39"/>
      <c r="K42" s="35"/>
    </row>
    <row r="43" spans="1:11" s="74" customFormat="1" ht="24.6" customHeight="1">
      <c r="A43" s="37">
        <v>36</v>
      </c>
      <c r="B43" s="19" t="s">
        <v>44</v>
      </c>
      <c r="C43" s="20"/>
      <c r="D43" s="21"/>
      <c r="E43" s="22"/>
      <c r="F43" s="21" t="s">
        <v>27</v>
      </c>
      <c r="G43" s="106" t="s">
        <v>74</v>
      </c>
      <c r="H43" s="24">
        <f t="shared" si="0"/>
        <v>0.59999999999999432</v>
      </c>
      <c r="I43" s="25">
        <f>0.6+130.4</f>
        <v>131</v>
      </c>
      <c r="J43" s="26" t="s">
        <v>79</v>
      </c>
      <c r="K43" s="44"/>
    </row>
    <row r="44" spans="1:11" s="74" customFormat="1" ht="13.8" customHeight="1">
      <c r="A44" s="37">
        <v>37</v>
      </c>
      <c r="B44" s="19" t="s">
        <v>62</v>
      </c>
      <c r="C44" s="20"/>
      <c r="D44" s="21"/>
      <c r="E44" s="22"/>
      <c r="F44" s="43" t="s">
        <v>30</v>
      </c>
      <c r="G44" s="106" t="s">
        <v>74</v>
      </c>
      <c r="H44" s="24">
        <f t="shared" si="0"/>
        <v>0.40000000000000568</v>
      </c>
      <c r="I44" s="25">
        <f>0.6+130.8</f>
        <v>131.4</v>
      </c>
      <c r="J44" s="26"/>
      <c r="K44" s="44"/>
    </row>
    <row r="45" spans="1:11" s="74" customFormat="1" ht="13.8" customHeight="1">
      <c r="A45" s="37">
        <v>38</v>
      </c>
      <c r="B45" s="19" t="s">
        <v>44</v>
      </c>
      <c r="C45" s="20"/>
      <c r="D45" s="43"/>
      <c r="E45" s="22"/>
      <c r="F45" s="43" t="s">
        <v>27</v>
      </c>
      <c r="G45" s="106" t="s">
        <v>74</v>
      </c>
      <c r="H45" s="24">
        <f t="shared" si="0"/>
        <v>1.3999999999999773</v>
      </c>
      <c r="I45" s="25">
        <f>0.6+132.2</f>
        <v>132.79999999999998</v>
      </c>
      <c r="J45" s="26" t="s">
        <v>80</v>
      </c>
      <c r="K45" s="44"/>
    </row>
    <row r="46" spans="1:11" s="74" customFormat="1" ht="13.8" customHeight="1">
      <c r="A46" s="37">
        <v>39</v>
      </c>
      <c r="B46" s="19" t="s">
        <v>26</v>
      </c>
      <c r="C46" s="20"/>
      <c r="D46" s="21"/>
      <c r="E46" s="22"/>
      <c r="F46" s="43" t="s">
        <v>30</v>
      </c>
      <c r="G46" s="23" t="s">
        <v>72</v>
      </c>
      <c r="H46" s="24">
        <f t="shared" si="0"/>
        <v>3.4000000000000057</v>
      </c>
      <c r="I46" s="25">
        <f>0.6+135.6</f>
        <v>136.19999999999999</v>
      </c>
      <c r="J46" s="26" t="s">
        <v>81</v>
      </c>
      <c r="K46" s="44"/>
    </row>
    <row r="47" spans="1:11" s="74" customFormat="1" ht="13.8" customHeight="1">
      <c r="A47" s="37">
        <v>40</v>
      </c>
      <c r="B47" s="19" t="s">
        <v>33</v>
      </c>
      <c r="C47" s="20" t="s">
        <v>41</v>
      </c>
      <c r="D47" s="21" t="s">
        <v>82</v>
      </c>
      <c r="E47" s="22"/>
      <c r="F47" s="21" t="s">
        <v>27</v>
      </c>
      <c r="G47" s="23" t="s">
        <v>72</v>
      </c>
      <c r="H47" s="24">
        <f t="shared" si="0"/>
        <v>4.5999999999999943</v>
      </c>
      <c r="I47" s="25">
        <f>0.6+140.2</f>
        <v>140.79999999999998</v>
      </c>
      <c r="J47" s="26" t="s">
        <v>83</v>
      </c>
      <c r="K47" s="35"/>
    </row>
    <row r="48" spans="1:11" s="74" customFormat="1" ht="13.8" customHeight="1">
      <c r="A48" s="37">
        <v>41</v>
      </c>
      <c r="B48" s="19" t="s">
        <v>33</v>
      </c>
      <c r="C48" s="20" t="s">
        <v>41</v>
      </c>
      <c r="D48" s="21" t="s">
        <v>84</v>
      </c>
      <c r="E48" s="22"/>
      <c r="F48" s="21" t="s">
        <v>30</v>
      </c>
      <c r="G48" s="23" t="s">
        <v>72</v>
      </c>
      <c r="H48" s="24">
        <f t="shared" si="0"/>
        <v>0.70000000000001705</v>
      </c>
      <c r="I48" s="25">
        <f>0.6+140.9</f>
        <v>141.5</v>
      </c>
      <c r="J48" s="39"/>
      <c r="K48" s="35"/>
    </row>
    <row r="49" spans="1:11" s="74" customFormat="1" ht="13.8" customHeight="1">
      <c r="A49" s="37">
        <v>42</v>
      </c>
      <c r="B49" s="40" t="s">
        <v>26</v>
      </c>
      <c r="C49" s="41"/>
      <c r="D49" s="21"/>
      <c r="E49" s="42"/>
      <c r="F49" s="21" t="s">
        <v>30</v>
      </c>
      <c r="G49" s="23" t="s">
        <v>86</v>
      </c>
      <c r="H49" s="24">
        <f t="shared" si="0"/>
        <v>13.199999999999989</v>
      </c>
      <c r="I49" s="25">
        <f>0.6+154.1</f>
        <v>154.69999999999999</v>
      </c>
      <c r="J49" s="26" t="s">
        <v>85</v>
      </c>
      <c r="K49" s="35"/>
    </row>
    <row r="50" spans="1:11" s="74" customFormat="1" ht="13.8" customHeight="1">
      <c r="A50" s="37">
        <v>43</v>
      </c>
      <c r="B50" s="19" t="s">
        <v>62</v>
      </c>
      <c r="C50" s="20" t="s">
        <v>41</v>
      </c>
      <c r="D50" s="21" t="s">
        <v>87</v>
      </c>
      <c r="E50" s="22"/>
      <c r="F50" s="21" t="s">
        <v>30</v>
      </c>
      <c r="G50" s="23" t="s">
        <v>88</v>
      </c>
      <c r="H50" s="24">
        <f t="shared" si="0"/>
        <v>3</v>
      </c>
      <c r="I50" s="25">
        <f>0.6+157.1</f>
        <v>157.69999999999999</v>
      </c>
      <c r="J50" s="26" t="s">
        <v>89</v>
      </c>
      <c r="K50" s="35"/>
    </row>
    <row r="51" spans="1:11" s="74" customFormat="1" ht="13.8" customHeight="1">
      <c r="A51" s="37">
        <v>44</v>
      </c>
      <c r="B51" s="19" t="s">
        <v>44</v>
      </c>
      <c r="C51" s="20"/>
      <c r="D51" s="21"/>
      <c r="E51" s="22"/>
      <c r="F51" s="21" t="s">
        <v>27</v>
      </c>
      <c r="G51" s="23" t="s">
        <v>90</v>
      </c>
      <c r="H51" s="24">
        <f t="shared" si="0"/>
        <v>0.70000000000001705</v>
      </c>
      <c r="I51" s="25">
        <f>0.6+157.8</f>
        <v>158.4</v>
      </c>
      <c r="J51" s="26" t="s">
        <v>91</v>
      </c>
      <c r="K51" s="35"/>
    </row>
    <row r="52" spans="1:11" s="74" customFormat="1" ht="13.8" customHeight="1">
      <c r="A52" s="37">
        <v>45</v>
      </c>
      <c r="B52" s="19" t="s">
        <v>44</v>
      </c>
      <c r="C52" s="20"/>
      <c r="D52" s="21"/>
      <c r="E52" s="45"/>
      <c r="F52" s="21" t="s">
        <v>27</v>
      </c>
      <c r="G52" s="23" t="s">
        <v>90</v>
      </c>
      <c r="H52" s="24">
        <f t="shared" si="0"/>
        <v>0.5</v>
      </c>
      <c r="I52" s="25">
        <f>0.6+158.3</f>
        <v>158.9</v>
      </c>
      <c r="J52" s="26" t="s">
        <v>92</v>
      </c>
      <c r="K52" s="35"/>
    </row>
    <row r="53" spans="1:11" s="74" customFormat="1" ht="13.8" customHeight="1">
      <c r="A53" s="37">
        <v>46</v>
      </c>
      <c r="B53" s="19" t="s">
        <v>31</v>
      </c>
      <c r="C53" s="20"/>
      <c r="D53" s="21"/>
      <c r="E53" s="42"/>
      <c r="F53" s="21" t="s">
        <v>69</v>
      </c>
      <c r="G53" s="23" t="s">
        <v>90</v>
      </c>
      <c r="H53" s="24">
        <f t="shared" si="0"/>
        <v>9.9999999999994316E-2</v>
      </c>
      <c r="I53" s="25">
        <f>0.6+158.4</f>
        <v>159</v>
      </c>
      <c r="J53" s="39" t="s">
        <v>93</v>
      </c>
      <c r="K53" s="35"/>
    </row>
    <row r="54" spans="1:11" s="74" customFormat="1" ht="13.8" customHeight="1">
      <c r="A54" s="37">
        <v>47</v>
      </c>
      <c r="B54" s="19" t="s">
        <v>44</v>
      </c>
      <c r="C54" s="20"/>
      <c r="D54" s="21"/>
      <c r="E54" s="42"/>
      <c r="F54" s="21" t="s">
        <v>27</v>
      </c>
      <c r="G54" s="23" t="s">
        <v>95</v>
      </c>
      <c r="H54" s="24">
        <f t="shared" si="0"/>
        <v>4.5</v>
      </c>
      <c r="I54" s="25">
        <f>0.6+162.9</f>
        <v>163.5</v>
      </c>
      <c r="J54" s="39" t="s">
        <v>94</v>
      </c>
      <c r="K54" s="35"/>
    </row>
    <row r="55" spans="1:11" s="74" customFormat="1" ht="47.4" customHeight="1">
      <c r="A55" s="12">
        <v>48</v>
      </c>
      <c r="B55" s="59" t="s">
        <v>52</v>
      </c>
      <c r="C55" s="60"/>
      <c r="D55" s="61" t="s">
        <v>97</v>
      </c>
      <c r="E55" s="75"/>
      <c r="F55" s="61" t="s">
        <v>53</v>
      </c>
      <c r="G55" s="15" t="s">
        <v>96</v>
      </c>
      <c r="H55" s="65">
        <f t="shared" si="0"/>
        <v>0.69999999999998863</v>
      </c>
      <c r="I55" s="66">
        <f>0.6+163.6</f>
        <v>164.2</v>
      </c>
      <c r="J55" s="67" t="s">
        <v>98</v>
      </c>
      <c r="K55" s="34"/>
    </row>
    <row r="56" spans="1:11" s="74" customFormat="1" ht="13.8" customHeight="1">
      <c r="A56" s="37">
        <v>49</v>
      </c>
      <c r="B56" s="19" t="s">
        <v>26</v>
      </c>
      <c r="C56" s="20" t="s">
        <v>41</v>
      </c>
      <c r="D56" s="21" t="s">
        <v>99</v>
      </c>
      <c r="E56" s="22"/>
      <c r="F56" s="21" t="s">
        <v>27</v>
      </c>
      <c r="G56" s="106" t="s">
        <v>100</v>
      </c>
      <c r="H56" s="24">
        <f t="shared" si="0"/>
        <v>0.5</v>
      </c>
      <c r="I56" s="25">
        <f>0.6+164.1</f>
        <v>164.7</v>
      </c>
      <c r="J56" s="26" t="s">
        <v>113</v>
      </c>
      <c r="K56" s="44"/>
    </row>
    <row r="57" spans="1:11" s="74" customFormat="1" ht="13.8" customHeight="1">
      <c r="A57" s="37">
        <v>50</v>
      </c>
      <c r="B57" s="19" t="s">
        <v>33</v>
      </c>
      <c r="C57" s="20" t="s">
        <v>41</v>
      </c>
      <c r="D57" s="21" t="s">
        <v>101</v>
      </c>
      <c r="E57" s="22"/>
      <c r="F57" s="43" t="s">
        <v>27</v>
      </c>
      <c r="G57" s="23" t="s">
        <v>115</v>
      </c>
      <c r="H57" s="24">
        <f t="shared" si="0"/>
        <v>10.599999999999994</v>
      </c>
      <c r="I57" s="25">
        <f>0.6+174.7</f>
        <v>175.29999999999998</v>
      </c>
      <c r="J57" s="26" t="s">
        <v>114</v>
      </c>
      <c r="K57" s="44"/>
    </row>
    <row r="58" spans="1:11" s="74" customFormat="1" ht="36.6" customHeight="1">
      <c r="A58" s="12">
        <v>51</v>
      </c>
      <c r="B58" s="59" t="s">
        <v>33</v>
      </c>
      <c r="C58" s="60"/>
      <c r="D58" s="61" t="s">
        <v>102</v>
      </c>
      <c r="E58" s="64"/>
      <c r="F58" s="61" t="s">
        <v>22</v>
      </c>
      <c r="G58" s="15" t="s">
        <v>105</v>
      </c>
      <c r="H58" s="65">
        <f t="shared" si="0"/>
        <v>2.6000000000000227</v>
      </c>
      <c r="I58" s="66">
        <f>0.6+177.3</f>
        <v>177.9</v>
      </c>
      <c r="J58" s="67" t="s">
        <v>122</v>
      </c>
      <c r="K58" s="68">
        <f>I58-I21</f>
        <v>129.19999999999999</v>
      </c>
    </row>
    <row r="59" spans="1:11" s="74" customFormat="1" ht="13.8" customHeight="1">
      <c r="A59" s="37">
        <v>52</v>
      </c>
      <c r="B59" s="19" t="s">
        <v>33</v>
      </c>
      <c r="C59" s="20" t="s">
        <v>41</v>
      </c>
      <c r="D59" s="21" t="s">
        <v>104</v>
      </c>
      <c r="E59" s="22"/>
      <c r="F59" s="43" t="s">
        <v>30</v>
      </c>
      <c r="G59" s="23" t="s">
        <v>105</v>
      </c>
      <c r="H59" s="24">
        <f t="shared" si="0"/>
        <v>13.899999999999977</v>
      </c>
      <c r="I59" s="25">
        <f>0.6+191.2</f>
        <v>191.79999999999998</v>
      </c>
      <c r="J59" s="26" t="s">
        <v>116</v>
      </c>
      <c r="K59" s="44"/>
    </row>
    <row r="60" spans="1:11" s="74" customFormat="1" ht="13.8" customHeight="1">
      <c r="A60" s="37">
        <v>53</v>
      </c>
      <c r="B60" s="19" t="s">
        <v>33</v>
      </c>
      <c r="C60" s="20" t="s">
        <v>41</v>
      </c>
      <c r="D60" s="21" t="s">
        <v>106</v>
      </c>
      <c r="E60" s="22"/>
      <c r="F60" s="21" t="s">
        <v>27</v>
      </c>
      <c r="G60" s="23" t="s">
        <v>20</v>
      </c>
      <c r="H60" s="24">
        <f t="shared" si="0"/>
        <v>12.700000000000017</v>
      </c>
      <c r="I60" s="25">
        <f>0.6+203.9</f>
        <v>204.5</v>
      </c>
      <c r="J60" s="26" t="s">
        <v>117</v>
      </c>
      <c r="K60" s="35"/>
    </row>
    <row r="61" spans="1:11" s="74" customFormat="1" ht="13.8" customHeight="1">
      <c r="A61" s="37">
        <v>54</v>
      </c>
      <c r="B61" s="19" t="s">
        <v>33</v>
      </c>
      <c r="C61" s="20" t="s">
        <v>41</v>
      </c>
      <c r="D61" s="21" t="s">
        <v>107</v>
      </c>
      <c r="E61" s="22"/>
      <c r="F61" s="21" t="s">
        <v>30</v>
      </c>
      <c r="G61" s="23" t="s">
        <v>20</v>
      </c>
      <c r="H61" s="24">
        <f t="shared" si="0"/>
        <v>1.0999999999999943</v>
      </c>
      <c r="I61" s="25">
        <f>0.6+205</f>
        <v>205.6</v>
      </c>
      <c r="J61" s="39" t="s">
        <v>118</v>
      </c>
      <c r="K61" s="35"/>
    </row>
    <row r="62" spans="1:11" s="74" customFormat="1" ht="13.8" customHeight="1">
      <c r="A62" s="37">
        <v>55</v>
      </c>
      <c r="B62" s="40" t="s">
        <v>44</v>
      </c>
      <c r="C62" s="41"/>
      <c r="D62" s="21"/>
      <c r="E62" s="42"/>
      <c r="F62" s="21" t="s">
        <v>27</v>
      </c>
      <c r="G62" s="23" t="s">
        <v>20</v>
      </c>
      <c r="H62" s="24">
        <f t="shared" si="0"/>
        <v>0.40000000000000568</v>
      </c>
      <c r="I62" s="25">
        <f>0.6+205.4</f>
        <v>206</v>
      </c>
      <c r="J62" s="26" t="s">
        <v>119</v>
      </c>
      <c r="K62" s="35"/>
    </row>
    <row r="63" spans="1:11" s="74" customFormat="1" ht="49.2" customHeight="1" thickBot="1">
      <c r="A63" s="55">
        <v>56</v>
      </c>
      <c r="B63" s="56" t="s">
        <v>52</v>
      </c>
      <c r="C63" s="57"/>
      <c r="D63" s="62" t="s">
        <v>109</v>
      </c>
      <c r="E63" s="72"/>
      <c r="F63" s="62" t="s">
        <v>108</v>
      </c>
      <c r="G63" s="58" t="s">
        <v>20</v>
      </c>
      <c r="H63" s="69">
        <f>I63-I50</f>
        <v>48.400000000000006</v>
      </c>
      <c r="I63" s="70">
        <f>0.6+205.5</f>
        <v>206.1</v>
      </c>
      <c r="J63" s="73" t="s">
        <v>123</v>
      </c>
      <c r="K63" s="71">
        <f>I63-I58</f>
        <v>28.199999999999989</v>
      </c>
    </row>
    <row r="77" spans="1:11">
      <c r="A77" s="50"/>
      <c r="D77" s="50"/>
      <c r="E77" s="51"/>
      <c r="F77" s="51"/>
      <c r="G77" s="51"/>
      <c r="H77" s="27"/>
      <c r="I77" s="27"/>
      <c r="J77" s="52"/>
      <c r="K77" s="52"/>
    </row>
    <row r="78" spans="1:11">
      <c r="A78" s="50"/>
      <c r="D78" s="50"/>
      <c r="E78" s="51"/>
      <c r="F78" s="51"/>
      <c r="G78" s="51"/>
      <c r="H78" s="27"/>
      <c r="I78" s="27"/>
      <c r="J78" s="52"/>
      <c r="K78" s="52"/>
    </row>
    <row r="79" spans="1:11">
      <c r="A79" s="50"/>
      <c r="D79" s="50"/>
      <c r="E79" s="51"/>
      <c r="F79" s="51"/>
      <c r="G79" s="51"/>
      <c r="H79" s="27"/>
      <c r="I79" s="27"/>
      <c r="J79" s="52"/>
      <c r="K79" s="52"/>
    </row>
    <row r="80" spans="1:11">
      <c r="A80" s="50"/>
      <c r="D80" s="50"/>
      <c r="E80" s="51"/>
      <c r="F80" s="51"/>
      <c r="G80" s="51"/>
      <c r="H80" s="27"/>
      <c r="I80" s="27"/>
      <c r="J80" s="52"/>
      <c r="K80" s="52"/>
    </row>
    <row r="81" spans="1:20">
      <c r="A81" s="50"/>
      <c r="D81" s="50"/>
      <c r="E81" s="51"/>
      <c r="F81" s="51"/>
      <c r="G81" s="51"/>
      <c r="H81" s="27"/>
      <c r="I81" s="27"/>
      <c r="J81" s="52"/>
      <c r="K81" s="52"/>
    </row>
    <row r="82" spans="1:20">
      <c r="A82" s="50"/>
      <c r="D82" s="50"/>
      <c r="E82" s="51"/>
      <c r="F82" s="51"/>
      <c r="G82" s="51"/>
      <c r="H82" s="27"/>
      <c r="I82" s="27"/>
      <c r="J82" s="52"/>
      <c r="K82" s="52"/>
    </row>
    <row r="83" spans="1:20">
      <c r="A83" s="50"/>
      <c r="D83" s="50"/>
      <c r="E83" s="51"/>
      <c r="F83" s="51"/>
      <c r="G83" s="51"/>
      <c r="H83" s="27"/>
      <c r="I83" s="27"/>
      <c r="J83" s="52"/>
      <c r="K83" s="52"/>
    </row>
    <row r="84" spans="1:20">
      <c r="A84" s="50"/>
      <c r="D84" s="50"/>
      <c r="E84" s="51"/>
      <c r="F84" s="51"/>
      <c r="G84" s="51"/>
      <c r="H84" s="27"/>
      <c r="I84" s="27"/>
      <c r="J84" s="52"/>
      <c r="K84" s="52"/>
    </row>
    <row r="85" spans="1:20">
      <c r="A85" s="50"/>
      <c r="D85" s="50"/>
      <c r="E85" s="51"/>
      <c r="F85" s="51"/>
      <c r="G85" s="51"/>
      <c r="H85" s="27"/>
      <c r="I85" s="27"/>
      <c r="J85" s="52"/>
      <c r="K85" s="52"/>
    </row>
    <row r="86" spans="1:20">
      <c r="A86" s="50"/>
      <c r="D86" s="50"/>
      <c r="E86" s="51"/>
      <c r="F86" s="51"/>
      <c r="G86" s="51"/>
      <c r="H86" s="27"/>
      <c r="I86" s="27"/>
      <c r="J86" s="52"/>
      <c r="K86" s="52"/>
    </row>
    <row r="87" spans="1:20">
      <c r="A87" s="50"/>
      <c r="D87" s="50"/>
      <c r="E87" s="51"/>
      <c r="F87" s="51"/>
      <c r="G87" s="51"/>
      <c r="H87" s="27"/>
      <c r="I87" s="27"/>
      <c r="J87" s="52"/>
      <c r="K87" s="52"/>
    </row>
    <row r="88" spans="1:20">
      <c r="A88" s="50"/>
      <c r="D88" s="50"/>
      <c r="E88" s="51"/>
      <c r="F88" s="51"/>
      <c r="G88" s="51"/>
      <c r="H88" s="27"/>
      <c r="I88" s="27"/>
      <c r="J88" s="52"/>
      <c r="K88" s="52"/>
    </row>
    <row r="89" spans="1:20">
      <c r="A89" s="50"/>
      <c r="D89" s="50"/>
      <c r="E89" s="51"/>
      <c r="F89" s="51"/>
      <c r="G89" s="51"/>
      <c r="H89" s="27"/>
      <c r="I89" s="27"/>
      <c r="J89" s="52"/>
      <c r="K89" s="52"/>
    </row>
    <row r="90" spans="1:20">
      <c r="A90" s="50"/>
      <c r="D90" s="50"/>
      <c r="E90" s="51"/>
      <c r="F90" s="51"/>
      <c r="G90" s="51"/>
      <c r="H90" s="27"/>
      <c r="I90" s="27"/>
      <c r="J90" s="52"/>
      <c r="K90" s="52"/>
    </row>
    <row r="91" spans="1:20">
      <c r="A91" s="50"/>
      <c r="D91" s="50"/>
      <c r="E91" s="51"/>
      <c r="F91" s="51"/>
      <c r="G91" s="51"/>
      <c r="H91" s="27"/>
      <c r="I91" s="27"/>
      <c r="J91" s="52"/>
      <c r="K91" s="52"/>
    </row>
    <row r="92" spans="1:20">
      <c r="A92" s="50"/>
      <c r="D92" s="50"/>
      <c r="E92" s="51"/>
      <c r="F92" s="51"/>
      <c r="G92" s="51"/>
      <c r="H92" s="27"/>
      <c r="I92" s="27"/>
      <c r="J92" s="52"/>
      <c r="K92" s="52"/>
    </row>
    <row r="93" spans="1:20">
      <c r="K93" s="27"/>
      <c r="L93" s="27"/>
      <c r="T93" s="36"/>
    </row>
    <row r="94" spans="1:20">
      <c r="K94" s="27"/>
      <c r="L94" s="27"/>
      <c r="T94" s="36"/>
    </row>
    <row r="95" spans="1:20">
      <c r="K95" s="27"/>
      <c r="L95" s="27"/>
      <c r="T95" s="36"/>
    </row>
    <row r="96" spans="1:20">
      <c r="K96" s="27"/>
      <c r="L96" s="27"/>
      <c r="T96" s="36"/>
    </row>
    <row r="97" spans="11:20">
      <c r="K97" s="27"/>
      <c r="L97" s="27"/>
      <c r="T97" s="36"/>
    </row>
    <row r="98" spans="11:20">
      <c r="K98" s="27"/>
      <c r="L98" s="27"/>
      <c r="T98" s="36"/>
    </row>
    <row r="99" spans="11:20">
      <c r="K99" s="27"/>
      <c r="L99" s="27"/>
      <c r="T99" s="36"/>
    </row>
    <row r="100" spans="11:20">
      <c r="K100" s="27"/>
      <c r="L100" s="27"/>
      <c r="T100" s="36"/>
    </row>
    <row r="101" spans="11:20">
      <c r="K101" s="27"/>
      <c r="L101" s="27"/>
      <c r="T101" s="36"/>
    </row>
    <row r="102" spans="11:20">
      <c r="K102" s="27"/>
      <c r="L102" s="27"/>
      <c r="T102" s="36"/>
    </row>
    <row r="103" spans="11:20">
      <c r="K103" s="27"/>
      <c r="L103" s="27"/>
      <c r="T103" s="36"/>
    </row>
    <row r="104" spans="11:20">
      <c r="K104" s="27"/>
      <c r="L104" s="27"/>
      <c r="T104" s="36"/>
    </row>
    <row r="105" spans="11:20">
      <c r="K105" s="27"/>
      <c r="L105" s="27"/>
      <c r="T105" s="36"/>
    </row>
  </sheetData>
  <mergeCells count="11">
    <mergeCell ref="B26:J26"/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</mergeCells>
  <phoneticPr fontId="2"/>
  <pageMargins left="0.31496062992125984" right="0.31496062992125984" top="0.39370078740157483" bottom="0.39370078740157483" header="0.31496062992125984" footer="0.31496062992125984"/>
  <pageSetup paperSize="9" scale="7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34"/>
  <sheetViews>
    <sheetView workbookViewId="0">
      <selection activeCell="D6" sqref="D6"/>
    </sheetView>
  </sheetViews>
  <sheetFormatPr defaultRowHeight="13.2"/>
  <cols>
    <col min="1" max="1" width="11.6640625" customWidth="1"/>
    <col min="2" max="2" width="14.77734375" customWidth="1"/>
    <col min="3" max="4" width="50.6640625" customWidth="1"/>
  </cols>
  <sheetData>
    <row r="1" spans="1:4" ht="16.5" customHeight="1">
      <c r="A1" t="s">
        <v>21</v>
      </c>
      <c r="C1" s="1"/>
      <c r="D1" s="1"/>
    </row>
    <row r="2" spans="1:4" ht="15" customHeight="1">
      <c r="A2" s="120" t="s">
        <v>15</v>
      </c>
      <c r="B2" s="120" t="s">
        <v>16</v>
      </c>
      <c r="C2" s="121" t="s">
        <v>17</v>
      </c>
      <c r="D2" s="121" t="s">
        <v>18</v>
      </c>
    </row>
    <row r="3" spans="1:4" s="3" customFormat="1" ht="15" customHeight="1">
      <c r="A3" s="32">
        <v>21</v>
      </c>
      <c r="B3" s="2" t="s">
        <v>124</v>
      </c>
      <c r="C3" s="30" t="s">
        <v>127</v>
      </c>
      <c r="D3" s="47" t="s">
        <v>125</v>
      </c>
    </row>
    <row r="4" spans="1:4" s="3" customFormat="1" ht="15" customHeight="1">
      <c r="A4" s="32">
        <v>21</v>
      </c>
      <c r="B4" s="2" t="s">
        <v>135</v>
      </c>
      <c r="C4" s="99" t="s">
        <v>136</v>
      </c>
      <c r="D4" s="100" t="s">
        <v>137</v>
      </c>
    </row>
    <row r="5" spans="1:4" s="3" customFormat="1" ht="15" customHeight="1">
      <c r="A5" s="32">
        <v>21</v>
      </c>
      <c r="B5" s="98" t="s">
        <v>126</v>
      </c>
      <c r="C5" s="48" t="s">
        <v>175</v>
      </c>
      <c r="D5" s="47" t="s">
        <v>177</v>
      </c>
    </row>
    <row r="6" spans="1:4" s="3" customFormat="1" ht="36" customHeight="1">
      <c r="A6" s="32">
        <v>22</v>
      </c>
      <c r="B6" s="2" t="s">
        <v>129</v>
      </c>
      <c r="C6" s="49" t="s">
        <v>130</v>
      </c>
      <c r="D6" s="49" t="s">
        <v>132</v>
      </c>
    </row>
    <row r="7" spans="1:4" s="3" customFormat="1" ht="25.2" customHeight="1">
      <c r="A7" s="32">
        <v>22</v>
      </c>
      <c r="B7" s="2" t="s">
        <v>124</v>
      </c>
      <c r="C7" s="49" t="s">
        <v>133</v>
      </c>
      <c r="D7" s="49" t="s">
        <v>134</v>
      </c>
    </row>
    <row r="8" spans="1:4" s="3" customFormat="1" ht="25.2" customHeight="1">
      <c r="A8" s="32">
        <v>22</v>
      </c>
      <c r="B8" s="2" t="s">
        <v>135</v>
      </c>
      <c r="C8" s="49" t="s">
        <v>136</v>
      </c>
      <c r="D8" s="49" t="s">
        <v>137</v>
      </c>
    </row>
    <row r="9" spans="1:4" s="3" customFormat="1" ht="15" customHeight="1">
      <c r="A9" s="32">
        <v>22</v>
      </c>
      <c r="B9" s="2" t="s">
        <v>128</v>
      </c>
      <c r="C9" s="30">
        <v>87.7</v>
      </c>
      <c r="D9" s="47">
        <v>84.4</v>
      </c>
    </row>
    <row r="10" spans="1:4" s="3" customFormat="1" ht="52.2" customHeight="1">
      <c r="A10" s="32">
        <v>22</v>
      </c>
      <c r="B10" s="2" t="s">
        <v>126</v>
      </c>
      <c r="C10" s="122" t="s">
        <v>64</v>
      </c>
      <c r="D10" s="47" t="s">
        <v>138</v>
      </c>
    </row>
    <row r="11" spans="1:4" s="3" customFormat="1" ht="15" customHeight="1">
      <c r="A11" s="32">
        <v>23</v>
      </c>
      <c r="B11" s="101" t="s">
        <v>139</v>
      </c>
      <c r="C11" s="102"/>
      <c r="D11" s="103"/>
    </row>
    <row r="12" spans="1:4" s="3" customFormat="1" ht="15" customHeight="1">
      <c r="A12" s="32" t="s">
        <v>165</v>
      </c>
      <c r="B12" s="2" t="s">
        <v>128</v>
      </c>
      <c r="C12" s="30"/>
      <c r="D12" s="47" t="s">
        <v>164</v>
      </c>
    </row>
    <row r="13" spans="1:4" s="3" customFormat="1" ht="15" customHeight="1">
      <c r="A13" s="32">
        <v>29</v>
      </c>
      <c r="B13" s="107" t="s">
        <v>145</v>
      </c>
      <c r="C13" s="108"/>
      <c r="D13" s="109"/>
    </row>
    <row r="14" spans="1:4" s="3" customFormat="1" ht="15" customHeight="1">
      <c r="A14" s="32">
        <v>29</v>
      </c>
      <c r="B14" s="107" t="s">
        <v>145</v>
      </c>
      <c r="C14" s="108"/>
      <c r="D14" s="109"/>
    </row>
    <row r="15" spans="1:4" s="3" customFormat="1" ht="15" customHeight="1">
      <c r="A15" s="32" t="s">
        <v>150</v>
      </c>
      <c r="B15" s="107" t="s">
        <v>174</v>
      </c>
      <c r="C15" s="108"/>
      <c r="D15" s="109"/>
    </row>
    <row r="16" spans="1:4" s="3" customFormat="1" ht="15" customHeight="1">
      <c r="A16" s="32" t="s">
        <v>153</v>
      </c>
      <c r="B16" s="107" t="s">
        <v>174</v>
      </c>
      <c r="C16" s="108"/>
      <c r="D16" s="109"/>
    </row>
    <row r="17" spans="1:4" s="3" customFormat="1" ht="15" customHeight="1">
      <c r="A17" s="32">
        <v>31</v>
      </c>
      <c r="B17" s="107" t="s">
        <v>145</v>
      </c>
      <c r="C17" s="108"/>
      <c r="D17" s="109"/>
    </row>
    <row r="18" spans="1:4" s="3" customFormat="1" ht="15" customHeight="1">
      <c r="A18" s="32" t="s">
        <v>156</v>
      </c>
      <c r="B18" s="107" t="s">
        <v>174</v>
      </c>
      <c r="C18" s="108"/>
      <c r="D18" s="109"/>
    </row>
    <row r="19" spans="1:4" s="3" customFormat="1" ht="15" customHeight="1">
      <c r="A19" s="32" t="s">
        <v>173</v>
      </c>
      <c r="B19" s="107" t="s">
        <v>174</v>
      </c>
      <c r="C19" s="108"/>
      <c r="D19" s="109"/>
    </row>
    <row r="20" spans="1:4" s="3" customFormat="1" ht="36" customHeight="1">
      <c r="A20" s="32">
        <v>32</v>
      </c>
      <c r="B20" s="2" t="s">
        <v>126</v>
      </c>
      <c r="C20" s="49" t="s">
        <v>143</v>
      </c>
      <c r="D20" s="31" t="s">
        <v>162</v>
      </c>
    </row>
    <row r="21" spans="1:4" s="3" customFormat="1" ht="15" customHeight="1">
      <c r="A21" s="32" t="s">
        <v>160</v>
      </c>
      <c r="B21" s="2" t="s">
        <v>128</v>
      </c>
      <c r="C21" s="30"/>
      <c r="D21" s="47" t="s">
        <v>163</v>
      </c>
    </row>
    <row r="22" spans="1:4" s="3" customFormat="1" ht="15" customHeight="1">
      <c r="A22" s="32">
        <v>34</v>
      </c>
      <c r="B22" s="2" t="s">
        <v>170</v>
      </c>
      <c r="C22" s="30" t="s">
        <v>169</v>
      </c>
      <c r="D22" s="47" t="s">
        <v>125</v>
      </c>
    </row>
    <row r="23" spans="1:4" s="3" customFormat="1" ht="15" customHeight="1">
      <c r="A23" s="32">
        <v>34</v>
      </c>
      <c r="B23" s="2" t="s">
        <v>126</v>
      </c>
      <c r="C23" s="30"/>
      <c r="D23" s="47" t="s">
        <v>171</v>
      </c>
    </row>
    <row r="24" spans="1:4" s="3" customFormat="1" ht="15" customHeight="1">
      <c r="A24" s="32">
        <v>49</v>
      </c>
      <c r="B24" s="2" t="s">
        <v>135</v>
      </c>
      <c r="C24" s="30" t="s">
        <v>166</v>
      </c>
      <c r="D24" s="47" t="s">
        <v>167</v>
      </c>
    </row>
    <row r="25" spans="1:4" s="3" customFormat="1" ht="15" customHeight="1">
      <c r="A25" s="32"/>
      <c r="B25" s="2"/>
      <c r="C25" s="30"/>
      <c r="D25" s="47"/>
    </row>
    <row r="26" spans="1:4" s="3" customFormat="1" ht="15" customHeight="1">
      <c r="A26" s="32"/>
      <c r="B26" s="2"/>
      <c r="C26" s="30"/>
      <c r="D26" s="47"/>
    </row>
    <row r="27" spans="1:4" s="3" customFormat="1" ht="15" customHeight="1">
      <c r="A27" s="32"/>
      <c r="B27" s="2"/>
      <c r="C27" s="28"/>
      <c r="D27" s="29"/>
    </row>
    <row r="28" spans="1:4" s="3" customFormat="1" ht="26.4" customHeight="1">
      <c r="A28"/>
      <c r="B28"/>
      <c r="C28"/>
      <c r="D28"/>
    </row>
    <row r="29" spans="1:4" s="3" customFormat="1" ht="14.4" customHeight="1">
      <c r="A29"/>
      <c r="B29"/>
      <c r="C29"/>
      <c r="D29"/>
    </row>
    <row r="30" spans="1:4" s="3" customFormat="1" ht="14.4" customHeight="1">
      <c r="A30"/>
      <c r="B30"/>
      <c r="C30"/>
      <c r="D30"/>
    </row>
    <row r="31" spans="1:4" s="3" customFormat="1" ht="14.4" customHeight="1">
      <c r="A31"/>
      <c r="B31"/>
      <c r="C31"/>
      <c r="D31"/>
    </row>
    <row r="32" spans="1:4" s="3" customFormat="1" ht="14.4" customHeight="1">
      <c r="A32"/>
      <c r="B32"/>
      <c r="C32"/>
      <c r="D32"/>
    </row>
    <row r="33" spans="1:4" s="3" customFormat="1" ht="14.4" customHeight="1">
      <c r="A33"/>
      <c r="B33"/>
      <c r="C33"/>
      <c r="D33"/>
    </row>
    <row r="34" spans="1:4" s="3" customFormat="1" ht="14.4" customHeight="1">
      <c r="A34"/>
      <c r="B34"/>
      <c r="C34"/>
      <c r="D34"/>
    </row>
  </sheetData>
  <mergeCells count="8">
    <mergeCell ref="B11:D11"/>
    <mergeCell ref="B14:D14"/>
    <mergeCell ref="B13:D13"/>
    <mergeCell ref="B15:D15"/>
    <mergeCell ref="B16:D16"/>
    <mergeCell ref="B18:D18"/>
    <mergeCell ref="B19:D19"/>
    <mergeCell ref="B17:D17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700</vt:lpstr>
      <vt:lpstr>800</vt:lpstr>
      <vt:lpstr>改定箇所</vt:lpstr>
      <vt:lpstr>'700'!Print_Area</vt:lpstr>
      <vt:lpstr>'800'!Print_Area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 S</cp:lastModifiedBy>
  <cp:revision/>
  <cp:lastPrinted>2021-07-13T14:29:38Z</cp:lastPrinted>
  <dcterms:created xsi:type="dcterms:W3CDTF">2016-12-15T19:22:13Z</dcterms:created>
  <dcterms:modified xsi:type="dcterms:W3CDTF">2021-07-18T16:02:14Z</dcterms:modified>
  <cp:category/>
  <cp:contentStatus/>
</cp:coreProperties>
</file>