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3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t_katayama\Desktop\片山保管用\DOC\パーソナル\パーソナル\902姫路300\"/>
    </mc:Choice>
  </mc:AlternateContent>
  <xr:revisionPtr revIDLastSave="0" documentId="13_ncr:1_{B11EED9A-EB31-4DA1-A523-77CDAD04C736}" xr6:coauthVersionLast="47" xr6:coauthVersionMax="47" xr10:uidLastSave="{00000000-0000-0000-0000-000000000000}"/>
  <bookViews>
    <workbookView xWindow="-108" yWindow="-108" windowWidth="23256" windowHeight="14016" xr2:uid="{00000000-000D-0000-FFFF-FFFF00000000}"/>
  </bookViews>
  <sheets>
    <sheet name="姫路300" sheetId="6" r:id="rId1"/>
  </sheets>
  <definedNames>
    <definedName name="_xlnm.Print_Area" localSheetId="0">姫路300!$A$1:$J$92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45" i="6" l="1"/>
  <c r="F44" i="6"/>
  <c r="F43" i="6"/>
  <c r="F42" i="6"/>
  <c r="F41" i="6"/>
  <c r="F40" i="6"/>
  <c r="F39" i="6"/>
  <c r="E16" i="6"/>
  <c r="E17" i="6"/>
  <c r="E18" i="6"/>
  <c r="E15" i="6"/>
  <c r="F38" i="6"/>
  <c r="F37" i="6"/>
  <c r="F36" i="6"/>
  <c r="F35" i="6"/>
  <c r="F34" i="6"/>
  <c r="F33" i="6"/>
  <c r="F32" i="6"/>
  <c r="F31" i="6"/>
  <c r="F30" i="6"/>
  <c r="F29" i="6"/>
  <c r="F28" i="6"/>
  <c r="F27" i="6"/>
  <c r="F26" i="6"/>
  <c r="E7" i="6"/>
  <c r="E8" i="6"/>
  <c r="E9" i="6"/>
  <c r="E10" i="6"/>
  <c r="E11" i="6"/>
  <c r="E12" i="6"/>
  <c r="E13" i="6"/>
  <c r="E14" i="6"/>
  <c r="E19" i="6"/>
  <c r="E20" i="6"/>
  <c r="E21" i="6"/>
  <c r="E22" i="6"/>
  <c r="E23" i="6"/>
  <c r="E24" i="6"/>
  <c r="E6" i="6"/>
  <c r="E35" i="6" l="1"/>
  <c r="E38" i="6"/>
  <c r="E39" i="6"/>
  <c r="E37" i="6"/>
  <c r="E36" i="6"/>
  <c r="E34" i="6"/>
  <c r="E33" i="6"/>
  <c r="E32" i="6"/>
  <c r="E25" i="6"/>
  <c r="E40" i="6" l="1"/>
  <c r="E30" i="6"/>
  <c r="E31" i="6"/>
  <c r="E41" i="6" l="1"/>
  <c r="E42" i="6"/>
  <c r="E43" i="6"/>
  <c r="E44" i="6"/>
  <c r="E45" i="6"/>
  <c r="E29" i="6" l="1"/>
  <c r="E28" i="6"/>
  <c r="E27" i="6"/>
  <c r="E26" i="6"/>
  <c r="E5" i="6"/>
  <c r="A5" i="6"/>
  <c r="A6" i="6" s="1"/>
  <c r="A7" i="6" s="1"/>
  <c r="A8" i="6" s="1"/>
  <c r="A9" i="6" s="1"/>
  <c r="A10" i="6" s="1"/>
  <c r="A11" i="6" s="1"/>
  <c r="A12" i="6" s="1"/>
  <c r="A13" i="6" s="1"/>
  <c r="J1" i="6"/>
  <c r="A14" i="6" l="1"/>
  <c r="A15" i="6" s="1"/>
  <c r="A16" i="6" s="1"/>
  <c r="A17" i="6" s="1"/>
  <c r="A18" i="6" s="1"/>
  <c r="A19" i="6" l="1"/>
  <c r="A20" i="6" s="1"/>
  <c r="A21" i="6" s="1"/>
  <c r="A22" i="6" s="1"/>
  <c r="A23" i="6" s="1"/>
  <c r="A24" i="6" s="1"/>
  <c r="A25" i="6" s="1"/>
  <c r="A26" i="6" s="1"/>
  <c r="A27" i="6" s="1"/>
  <c r="A28" i="6" s="1"/>
  <c r="A29" i="6" s="1"/>
  <c r="A30" i="6" s="1"/>
  <c r="A31" i="6" s="1"/>
  <c r="A32" i="6" s="1"/>
  <c r="A33" i="6" s="1"/>
  <c r="A34" i="6" s="1"/>
  <c r="A35" i="6" s="1"/>
  <c r="A36" i="6" s="1"/>
  <c r="A37" i="6" s="1"/>
  <c r="A38" i="6" s="1"/>
  <c r="A39" i="6" s="1"/>
  <c r="A40" i="6" l="1"/>
  <c r="A41" i="6" s="1"/>
  <c r="A42" i="6" s="1"/>
  <c r="A43" i="6" s="1"/>
  <c r="A44" i="6" s="1"/>
  <c r="A45" i="6" s="1"/>
</calcChain>
</file>

<file path=xl/sharedStrings.xml><?xml version="1.0" encoding="utf-8"?>
<sst xmlns="http://schemas.openxmlformats.org/spreadsheetml/2006/main" count="166" uniqueCount="98">
  <si>
    <t>ポイント</t>
    <phoneticPr fontId="2"/>
  </si>
  <si>
    <t>道路</t>
    <rPh sb="0" eb="2">
      <t>ドウロ</t>
    </rPh>
    <phoneticPr fontId="2"/>
  </si>
  <si>
    <t>区間</t>
    <rPh sb="0" eb="2">
      <t>クカン</t>
    </rPh>
    <phoneticPr fontId="2"/>
  </si>
  <si>
    <t>合計</t>
    <rPh sb="0" eb="2">
      <t>ゴウケイ</t>
    </rPh>
    <phoneticPr fontId="2"/>
  </si>
  <si>
    <t>備考</t>
    <rPh sb="0" eb="2">
      <t>ビコウ</t>
    </rPh>
    <phoneticPr fontId="2"/>
  </si>
  <si>
    <t>市道</t>
    <rPh sb="0" eb="2">
      <t>シドウ</t>
    </rPh>
    <phoneticPr fontId="2"/>
  </si>
  <si>
    <t>右折</t>
    <rPh sb="0" eb="2">
      <t>ウセツ</t>
    </rPh>
    <phoneticPr fontId="2"/>
  </si>
  <si>
    <t>Ｔ字路</t>
    <rPh sb="1" eb="2">
      <t>ジ</t>
    </rPh>
    <rPh sb="2" eb="3">
      <t>ロ</t>
    </rPh>
    <phoneticPr fontId="2"/>
  </si>
  <si>
    <t>ＰＣ開閉時間</t>
    <rPh sb="2" eb="3">
      <t>ヒラ</t>
    </rPh>
    <rPh sb="3" eb="4">
      <t>ト</t>
    </rPh>
    <rPh sb="4" eb="6">
      <t>ジカン</t>
    </rPh>
    <phoneticPr fontId="2"/>
  </si>
  <si>
    <t>直進</t>
    <rPh sb="0" eb="2">
      <t>チョクシン</t>
    </rPh>
    <phoneticPr fontId="2"/>
  </si>
  <si>
    <t>左折</t>
    <rPh sb="0" eb="2">
      <t>サセツ</t>
    </rPh>
    <phoneticPr fontId="2"/>
  </si>
  <si>
    <t>県道724号</t>
    <rPh sb="0" eb="2">
      <t>ケンドウ</t>
    </rPh>
    <rPh sb="5" eb="6">
      <t>ゴウ</t>
    </rPh>
    <phoneticPr fontId="2"/>
  </si>
  <si>
    <t>国道179号</t>
    <rPh sb="0" eb="2">
      <t>コクドウ</t>
    </rPh>
    <rPh sb="5" eb="6">
      <t>ゴウ</t>
    </rPh>
    <phoneticPr fontId="2"/>
  </si>
  <si>
    <t>国道2号</t>
    <rPh sb="0" eb="2">
      <t>コクドウ</t>
    </rPh>
    <rPh sb="3" eb="4">
      <t>ゴウ</t>
    </rPh>
    <phoneticPr fontId="2"/>
  </si>
  <si>
    <t>県道32号</t>
    <rPh sb="0" eb="2">
      <t>ケンドウ</t>
    </rPh>
    <rPh sb="4" eb="5">
      <t>ゴウ</t>
    </rPh>
    <phoneticPr fontId="2"/>
  </si>
  <si>
    <t>（集合地点）</t>
    <rPh sb="1" eb="3">
      <t>シュウゴウ</t>
    </rPh>
    <rPh sb="3" eb="5">
      <t>チテン</t>
    </rPh>
    <phoneticPr fontId="2"/>
  </si>
  <si>
    <t>芝田橋北詰　Ｓ</t>
    <rPh sb="0" eb="2">
      <t>シバタ</t>
    </rPh>
    <rPh sb="2" eb="3">
      <t>ハシ</t>
    </rPh>
    <rPh sb="3" eb="5">
      <t>キタヅメ</t>
    </rPh>
    <phoneticPr fontId="2"/>
  </si>
  <si>
    <t>県道415号</t>
    <rPh sb="0" eb="2">
      <t>ケンドウ</t>
    </rPh>
    <rPh sb="5" eb="6">
      <t>ゴウ</t>
    </rPh>
    <phoneticPr fontId="2"/>
  </si>
  <si>
    <t>棚田　S</t>
    <rPh sb="0" eb="2">
      <t>タナダ</t>
    </rPh>
    <phoneticPr fontId="2"/>
  </si>
  <si>
    <t>県道414号</t>
    <rPh sb="0" eb="2">
      <t>ケンドウ</t>
    </rPh>
    <rPh sb="5" eb="6">
      <t>ゴウ</t>
    </rPh>
    <phoneticPr fontId="2"/>
  </si>
  <si>
    <t>踏切を渡ります。市街地につき走行注意。</t>
    <rPh sb="0" eb="2">
      <t>フミキリ</t>
    </rPh>
    <rPh sb="3" eb="4">
      <t>ワタ</t>
    </rPh>
    <rPh sb="8" eb="11">
      <t>シガイチ</t>
    </rPh>
    <rPh sb="14" eb="18">
      <t>ソウコウチュウイ</t>
    </rPh>
    <phoneticPr fontId="2"/>
  </si>
  <si>
    <t>公園を出て右方向へ進む</t>
    <rPh sb="0" eb="2">
      <t>コウエン</t>
    </rPh>
    <rPh sb="3" eb="4">
      <t>デ</t>
    </rPh>
    <rPh sb="5" eb="6">
      <t>ミギ</t>
    </rPh>
    <rPh sb="6" eb="8">
      <t>ホウコウ</t>
    </rPh>
    <rPh sb="9" eb="10">
      <t>スス</t>
    </rPh>
    <phoneticPr fontId="1"/>
  </si>
  <si>
    <t>住宅街につき走行注意</t>
    <rPh sb="0" eb="3">
      <t>ジュウタクガイ</t>
    </rPh>
    <rPh sb="6" eb="10">
      <t>ソウコウチュウイ</t>
    </rPh>
    <phoneticPr fontId="2"/>
  </si>
  <si>
    <t>神子岡南　S</t>
    <rPh sb="0" eb="1">
      <t>カミ</t>
    </rPh>
    <rPh sb="1" eb="2">
      <t>コ</t>
    </rPh>
    <rPh sb="2" eb="3">
      <t>オカ</t>
    </rPh>
    <rPh sb="3" eb="4">
      <t>ミナミ</t>
    </rPh>
    <phoneticPr fontId="2"/>
  </si>
  <si>
    <t>夢前橋西詰　S</t>
    <rPh sb="0" eb="2">
      <t>ユメサキ</t>
    </rPh>
    <rPh sb="2" eb="3">
      <t>バシ</t>
    </rPh>
    <rPh sb="3" eb="4">
      <t>ニシ</t>
    </rPh>
    <rPh sb="4" eb="5">
      <t>ヅメ</t>
    </rPh>
    <phoneticPr fontId="2"/>
  </si>
  <si>
    <t>十字路</t>
    <rPh sb="0" eb="3">
      <t>ジュウジロ</t>
    </rPh>
    <phoneticPr fontId="2"/>
  </si>
  <si>
    <t>ウインク球場西側 公園</t>
    <rPh sb="4" eb="6">
      <t>キュウジョウ</t>
    </rPh>
    <rPh sb="6" eb="8">
      <t>ニシガワ</t>
    </rPh>
    <rPh sb="9" eb="11">
      <t>コウエン</t>
    </rPh>
    <phoneticPr fontId="2"/>
  </si>
  <si>
    <t>ウインク球場西側 公園</t>
    <phoneticPr fontId="2"/>
  </si>
  <si>
    <t>進行方向</t>
    <rPh sb="0" eb="4">
      <t>シンコウホウコウ</t>
    </rPh>
    <phoneticPr fontId="2"/>
  </si>
  <si>
    <t>上町　S</t>
    <rPh sb="0" eb="2">
      <t>ウエマチ</t>
    </rPh>
    <phoneticPr fontId="2"/>
  </si>
  <si>
    <t>国道373号</t>
    <rPh sb="0" eb="2">
      <t>コクドウ</t>
    </rPh>
    <rPh sb="5" eb="6">
      <t>ゴウ</t>
    </rPh>
    <phoneticPr fontId="2"/>
  </si>
  <si>
    <t>ここから国道179号をひたすら進みます。鹿注意。</t>
    <rPh sb="4" eb="6">
      <t>コクドウ</t>
    </rPh>
    <rPh sb="9" eb="10">
      <t>ゴウ</t>
    </rPh>
    <rPh sb="15" eb="16">
      <t>スス</t>
    </rPh>
    <rPh sb="20" eb="21">
      <t>シカ</t>
    </rPh>
    <rPh sb="21" eb="23">
      <t>チュウイ</t>
    </rPh>
    <phoneticPr fontId="2"/>
  </si>
  <si>
    <t>国道373号をひたすら直進して鳥取方面へ。鹿注意。</t>
    <rPh sb="0" eb="2">
      <t>コクドウ</t>
    </rPh>
    <rPh sb="5" eb="6">
      <t>ゴウ</t>
    </rPh>
    <rPh sb="11" eb="13">
      <t>チョクシン</t>
    </rPh>
    <rPh sb="15" eb="19">
      <t>トットリホウメン</t>
    </rPh>
    <rPh sb="21" eb="22">
      <t>シカ</t>
    </rPh>
    <rPh sb="22" eb="24">
      <t>チュウイ</t>
    </rPh>
    <phoneticPr fontId="2"/>
  </si>
  <si>
    <t>中町　S</t>
    <rPh sb="0" eb="2">
      <t>ナカマチ</t>
    </rPh>
    <phoneticPr fontId="2"/>
  </si>
  <si>
    <t>志戸坂トンネル</t>
    <rPh sb="0" eb="1">
      <t>ココロザシ</t>
    </rPh>
    <rPh sb="1" eb="2">
      <t>ト</t>
    </rPh>
    <rPh sb="2" eb="3">
      <t>サカ</t>
    </rPh>
    <phoneticPr fontId="2"/>
  </si>
  <si>
    <t>国道373号→国道53号</t>
    <rPh sb="0" eb="2">
      <t>コクドウ</t>
    </rPh>
    <rPh sb="5" eb="6">
      <t>ゴウ</t>
    </rPh>
    <rPh sb="7" eb="9">
      <t>コクドウ</t>
    </rPh>
    <rPh sb="11" eb="12">
      <t>ゴウ</t>
    </rPh>
    <phoneticPr fontId="2"/>
  </si>
  <si>
    <t>県道32号→県道42号</t>
    <rPh sb="0" eb="2">
      <t>ケンドウ</t>
    </rPh>
    <rPh sb="4" eb="5">
      <t>ゴウ</t>
    </rPh>
    <rPh sb="6" eb="8">
      <t>ケンドウ</t>
    </rPh>
    <rPh sb="10" eb="11">
      <t>ゴウ</t>
    </rPh>
    <phoneticPr fontId="2"/>
  </si>
  <si>
    <t>千代大橋西詰　S</t>
    <rPh sb="0" eb="4">
      <t>チヨオオハシ</t>
    </rPh>
    <rPh sb="4" eb="5">
      <t>ニシ</t>
    </rPh>
    <rPh sb="5" eb="6">
      <t>ヅメ</t>
    </rPh>
    <phoneticPr fontId="2"/>
  </si>
  <si>
    <t>県道21号</t>
    <rPh sb="0" eb="2">
      <t>ケンドウ</t>
    </rPh>
    <rPh sb="4" eb="5">
      <t>ゴウ</t>
    </rPh>
    <phoneticPr fontId="2"/>
  </si>
  <si>
    <t>上光　S</t>
    <rPh sb="0" eb="1">
      <t>ウエ</t>
    </rPh>
    <rPh sb="1" eb="2">
      <t>ヒカル</t>
    </rPh>
    <phoneticPr fontId="2"/>
  </si>
  <si>
    <t>国道373号をひたすら直進して鳥取方面へ。鹿注意。この先緩く上っていきます。</t>
    <rPh sb="0" eb="2">
      <t>コクドウ</t>
    </rPh>
    <rPh sb="5" eb="6">
      <t>ゴウ</t>
    </rPh>
    <rPh sb="11" eb="13">
      <t>チョクシン</t>
    </rPh>
    <rPh sb="15" eb="19">
      <t>トットリホウメン</t>
    </rPh>
    <rPh sb="21" eb="22">
      <t>シカ</t>
    </rPh>
    <rPh sb="22" eb="24">
      <t>チュウイ</t>
    </rPh>
    <rPh sb="27" eb="28">
      <t>サキ</t>
    </rPh>
    <rPh sb="28" eb="29">
      <t>ユル</t>
    </rPh>
    <rPh sb="30" eb="31">
      <t>ノボ</t>
    </rPh>
    <phoneticPr fontId="2"/>
  </si>
  <si>
    <t>これより上り、そんなにきつくありませせん。147キロ付近552m最高点。
151キロ付近三徳寺礼拝所あります。</t>
    <rPh sb="4" eb="5">
      <t>ノボ</t>
    </rPh>
    <rPh sb="26" eb="28">
      <t>フキン</t>
    </rPh>
    <rPh sb="32" eb="35">
      <t>サイコウテン</t>
    </rPh>
    <rPh sb="42" eb="44">
      <t>フキン</t>
    </rPh>
    <rPh sb="44" eb="46">
      <t>サントク</t>
    </rPh>
    <rPh sb="46" eb="47">
      <t>テラ</t>
    </rPh>
    <rPh sb="47" eb="50">
      <t>レイハイジョ</t>
    </rPh>
    <phoneticPr fontId="2"/>
  </si>
  <si>
    <t>県道273号</t>
    <rPh sb="0" eb="2">
      <t>ケンドウ</t>
    </rPh>
    <rPh sb="5" eb="6">
      <t>ゴウ</t>
    </rPh>
    <phoneticPr fontId="2"/>
  </si>
  <si>
    <t>ト字路</t>
    <rPh sb="1" eb="2">
      <t>ジ</t>
    </rPh>
    <rPh sb="2" eb="3">
      <t>ロ</t>
    </rPh>
    <phoneticPr fontId="2"/>
  </si>
  <si>
    <t>PC2　三朝橋</t>
    <rPh sb="4" eb="7">
      <t>ミササハシ</t>
    </rPh>
    <phoneticPr fontId="2"/>
  </si>
  <si>
    <t>来た道戻る</t>
    <rPh sb="0" eb="1">
      <t>キ</t>
    </rPh>
    <rPh sb="2" eb="3">
      <t>ミチ</t>
    </rPh>
    <rPh sb="3" eb="4">
      <t>モド</t>
    </rPh>
    <phoneticPr fontId="2"/>
  </si>
  <si>
    <t>県道273号→県道21号</t>
    <rPh sb="0" eb="2">
      <t>ケンドウ</t>
    </rPh>
    <rPh sb="5" eb="6">
      <t>ゴウ</t>
    </rPh>
    <rPh sb="7" eb="9">
      <t>ケンドウ</t>
    </rPh>
    <rPh sb="11" eb="12">
      <t>ゴウ</t>
    </rPh>
    <phoneticPr fontId="2"/>
  </si>
  <si>
    <t>171キロ付近552ｍ最高点。そこから一気に下ります。</t>
    <rPh sb="5" eb="7">
      <t>フキン</t>
    </rPh>
    <rPh sb="11" eb="14">
      <t>サイコウテン</t>
    </rPh>
    <rPh sb="19" eb="21">
      <t>イッキ</t>
    </rPh>
    <rPh sb="22" eb="23">
      <t>クダ</t>
    </rPh>
    <phoneticPr fontId="2"/>
  </si>
  <si>
    <t>県道42号→県道32号</t>
    <rPh sb="0" eb="2">
      <t>ケンドウ</t>
    </rPh>
    <rPh sb="4" eb="5">
      <t>ゴウ</t>
    </rPh>
    <rPh sb="6" eb="8">
      <t>ケンドウ</t>
    </rPh>
    <rPh sb="10" eb="11">
      <t>ゴウ</t>
    </rPh>
    <phoneticPr fontId="2"/>
  </si>
  <si>
    <t>袋河原　S</t>
    <rPh sb="0" eb="1">
      <t>フクロ</t>
    </rPh>
    <rPh sb="1" eb="3">
      <t>カワハラ</t>
    </rPh>
    <phoneticPr fontId="2"/>
  </si>
  <si>
    <t>右折</t>
    <rPh sb="0" eb="2">
      <t>ウセツ</t>
    </rPh>
    <phoneticPr fontId="1"/>
  </si>
  <si>
    <t>河原橋西　S</t>
    <rPh sb="0" eb="2">
      <t>カワハラ</t>
    </rPh>
    <rPh sb="2" eb="3">
      <t>バシ</t>
    </rPh>
    <rPh sb="3" eb="4">
      <t>ニシ</t>
    </rPh>
    <phoneticPr fontId="2"/>
  </si>
  <si>
    <t>直進</t>
    <rPh sb="0" eb="2">
      <t>チョクシン</t>
    </rPh>
    <phoneticPr fontId="1"/>
  </si>
  <si>
    <t>川原橋東　S</t>
    <rPh sb="0" eb="2">
      <t>カワハラ</t>
    </rPh>
    <rPh sb="2" eb="3">
      <t>バシ</t>
    </rPh>
    <rPh sb="3" eb="4">
      <t>ヒガシ</t>
    </rPh>
    <phoneticPr fontId="2"/>
  </si>
  <si>
    <t>国道53号</t>
    <rPh sb="0" eb="2">
      <t>コクドウ</t>
    </rPh>
    <rPh sb="4" eb="5">
      <t>ゴウ</t>
    </rPh>
    <phoneticPr fontId="2"/>
  </si>
  <si>
    <t>左折</t>
    <rPh sb="0" eb="2">
      <t>サセツ</t>
    </rPh>
    <phoneticPr fontId="1"/>
  </si>
  <si>
    <t>変則Ｙ字路</t>
    <rPh sb="0" eb="2">
      <t>ヘンソク</t>
    </rPh>
    <rPh sb="3" eb="5">
      <t>ジロ</t>
    </rPh>
    <phoneticPr fontId="2"/>
  </si>
  <si>
    <t>中町　Ｓ</t>
    <rPh sb="0" eb="2">
      <t>ナカマチ</t>
    </rPh>
    <phoneticPr fontId="2"/>
  </si>
  <si>
    <t>上町　Ｓ</t>
    <rPh sb="0" eb="1">
      <t>ウエ</t>
    </rPh>
    <rPh sb="1" eb="2">
      <t>マチ</t>
    </rPh>
    <phoneticPr fontId="2"/>
  </si>
  <si>
    <t>河原橋は自転車禁止。自転車道を走ること</t>
    <rPh sb="0" eb="2">
      <t>カワハラ</t>
    </rPh>
    <rPh sb="2" eb="3">
      <t>バシ</t>
    </rPh>
    <rPh sb="4" eb="7">
      <t>ジテンシャ</t>
    </rPh>
    <rPh sb="7" eb="9">
      <t>キンシ</t>
    </rPh>
    <rPh sb="10" eb="13">
      <t>ジテンシャ</t>
    </rPh>
    <rPh sb="13" eb="14">
      <t>ミチ</t>
    </rPh>
    <rPh sb="15" eb="16">
      <t>ハシ</t>
    </rPh>
    <phoneticPr fontId="2"/>
  </si>
  <si>
    <t>左折して下ること。直進すると自動車専用道なので間違えないこと！！</t>
    <rPh sb="0" eb="2">
      <t>サセツ</t>
    </rPh>
    <rPh sb="4" eb="5">
      <t>クダ</t>
    </rPh>
    <rPh sb="9" eb="11">
      <t>チョクシン</t>
    </rPh>
    <rPh sb="14" eb="17">
      <t>ジドウシャ</t>
    </rPh>
    <rPh sb="17" eb="20">
      <t>センヨウドウ</t>
    </rPh>
    <rPh sb="23" eb="25">
      <t>マチガ</t>
    </rPh>
    <phoneticPr fontId="2"/>
  </si>
  <si>
    <t>Y字路　S</t>
    <rPh sb="1" eb="3">
      <t>ジロ</t>
    </rPh>
    <phoneticPr fontId="2"/>
  </si>
  <si>
    <t>道なり左折</t>
    <rPh sb="0" eb="1">
      <t>ミチ</t>
    </rPh>
    <rPh sb="3" eb="5">
      <t>サセツ</t>
    </rPh>
    <phoneticPr fontId="2"/>
  </si>
  <si>
    <t>県道724号→国道29号</t>
    <rPh sb="0" eb="2">
      <t>ケンドウ</t>
    </rPh>
    <rPh sb="5" eb="6">
      <t>ゴウ</t>
    </rPh>
    <rPh sb="7" eb="9">
      <t>コクドウ</t>
    </rPh>
    <rPh sb="11" eb="12">
      <t>ゴウ</t>
    </rPh>
    <phoneticPr fontId="2"/>
  </si>
  <si>
    <t>追分　S</t>
    <rPh sb="0" eb="2">
      <t>オイワケ</t>
    </rPh>
    <phoneticPr fontId="2"/>
  </si>
  <si>
    <t>合流箇所注意。ややこしいので注意してトンネルを走ってください。なおトンネルは右側の歩道走行推奨。トンネル通過後はタイミングを見て左側へ。そこから下り基調の快走路。</t>
    <rPh sb="0" eb="2">
      <t>ゴウリュウ</t>
    </rPh>
    <rPh sb="2" eb="4">
      <t>カショ</t>
    </rPh>
    <rPh sb="4" eb="6">
      <t>チュウイ</t>
    </rPh>
    <rPh sb="14" eb="16">
      <t>チュウイ</t>
    </rPh>
    <rPh sb="23" eb="24">
      <t>ハシ</t>
    </rPh>
    <rPh sb="38" eb="40">
      <t>ミギガワ</t>
    </rPh>
    <rPh sb="41" eb="43">
      <t>ホドウ</t>
    </rPh>
    <rPh sb="43" eb="45">
      <t>ソウコウ</t>
    </rPh>
    <rPh sb="45" eb="47">
      <t>スイショウ</t>
    </rPh>
    <rPh sb="52" eb="55">
      <t>ツウカゴ</t>
    </rPh>
    <rPh sb="62" eb="63">
      <t>ミ</t>
    </rPh>
    <rPh sb="64" eb="66">
      <t>ヒダリガワ</t>
    </rPh>
    <rPh sb="72" eb="73">
      <t>クダ</t>
    </rPh>
    <rPh sb="74" eb="76">
      <t>キチョウ</t>
    </rPh>
    <rPh sb="77" eb="80">
      <t>カイソウロ</t>
    </rPh>
    <phoneticPr fontId="2"/>
  </si>
  <si>
    <t>PC1　湖山池看板</t>
    <rPh sb="4" eb="5">
      <t>ミズウミ</t>
    </rPh>
    <rPh sb="5" eb="6">
      <t>ヤマ</t>
    </rPh>
    <rPh sb="6" eb="7">
      <t>イケ</t>
    </rPh>
    <rPh sb="7" eb="9">
      <t>カンバン</t>
    </rPh>
    <phoneticPr fontId="2"/>
  </si>
  <si>
    <t>右側。看板をバックに自転車の写真を撮ること。
通過時間の証明は写真のプロパティとします。</t>
    <rPh sb="0" eb="2">
      <t>ミギガワ</t>
    </rPh>
    <rPh sb="3" eb="5">
      <t>カンバン</t>
    </rPh>
    <rPh sb="10" eb="13">
      <t>ジテンシャ</t>
    </rPh>
    <rPh sb="14" eb="16">
      <t>シャシン</t>
    </rPh>
    <rPh sb="17" eb="18">
      <t>ト</t>
    </rPh>
    <rPh sb="23" eb="27">
      <t>ツウカジカン</t>
    </rPh>
    <rPh sb="28" eb="30">
      <t>ショウメイ</t>
    </rPh>
    <rPh sb="31" eb="33">
      <t>シャシン</t>
    </rPh>
    <phoneticPr fontId="2"/>
  </si>
  <si>
    <t>鹿野大橋東詰　S</t>
    <rPh sb="0" eb="2">
      <t>シカノ</t>
    </rPh>
    <rPh sb="2" eb="4">
      <t>オオハシ</t>
    </rPh>
    <rPh sb="4" eb="5">
      <t>ヒガシ</t>
    </rPh>
    <rPh sb="5" eb="6">
      <t>ヅメ</t>
    </rPh>
    <phoneticPr fontId="2"/>
  </si>
  <si>
    <t>三朝橋、温泉むすめ、観光案内所など、三朝温泉に来たことがわかる写真をとること。（自転車を背景に入れる、もしくは自撮り）なお写真のプロパティを通過時刻の証明とします。</t>
    <rPh sb="0" eb="3">
      <t>ミササバシ</t>
    </rPh>
    <rPh sb="4" eb="6">
      <t>オンセン</t>
    </rPh>
    <rPh sb="10" eb="15">
      <t>カンコウアンナイジョ</t>
    </rPh>
    <rPh sb="18" eb="22">
      <t>ミササオンセン</t>
    </rPh>
    <rPh sb="23" eb="24">
      <t>キ</t>
    </rPh>
    <rPh sb="31" eb="33">
      <t>シャシン</t>
    </rPh>
    <rPh sb="40" eb="43">
      <t>ジテンシャ</t>
    </rPh>
    <rPh sb="44" eb="46">
      <t>ハイケイ</t>
    </rPh>
    <rPh sb="47" eb="48">
      <t>イ</t>
    </rPh>
    <rPh sb="55" eb="57">
      <t>ジド</t>
    </rPh>
    <rPh sb="61" eb="63">
      <t>シャシン</t>
    </rPh>
    <rPh sb="70" eb="72">
      <t>ツウカ</t>
    </rPh>
    <rPh sb="72" eb="74">
      <t>ジコク</t>
    </rPh>
    <rPh sb="75" eb="77">
      <t>ショウメイ</t>
    </rPh>
    <phoneticPr fontId="2"/>
  </si>
  <si>
    <t>通過チェック①
湖山池看板</t>
    <rPh sb="0" eb="2">
      <t>ツウカ</t>
    </rPh>
    <rPh sb="8" eb="10">
      <t>コヤマ</t>
    </rPh>
    <rPh sb="10" eb="11">
      <t>イケ</t>
    </rPh>
    <rPh sb="11" eb="13">
      <t>カンバン</t>
    </rPh>
    <phoneticPr fontId="2"/>
  </si>
  <si>
    <t>右側。看板をバックに自転車の写真を撮ること。</t>
    <phoneticPr fontId="2"/>
  </si>
  <si>
    <t>国道53号へは歩道橋推奨。
なお241キロ地点志戸坂トンネルは手前の歩道から走ること推奨。</t>
    <rPh sb="0" eb="2">
      <t>コクドウ</t>
    </rPh>
    <rPh sb="4" eb="5">
      <t>ゴウ</t>
    </rPh>
    <rPh sb="7" eb="10">
      <t>ホドウキョウ</t>
    </rPh>
    <rPh sb="10" eb="12">
      <t>スイショウ</t>
    </rPh>
    <rPh sb="21" eb="23">
      <t>チテン</t>
    </rPh>
    <rPh sb="31" eb="33">
      <t>テマエ</t>
    </rPh>
    <rPh sb="38" eb="39">
      <t>ハシ</t>
    </rPh>
    <rPh sb="42" eb="44">
      <t>スイショウ</t>
    </rPh>
    <phoneticPr fontId="2"/>
  </si>
  <si>
    <t>河原橋東　S</t>
    <rPh sb="0" eb="2">
      <t>カワラ</t>
    </rPh>
    <rPh sb="2" eb="3">
      <t>ハシ</t>
    </rPh>
    <rPh sb="3" eb="4">
      <t>ヒガシ</t>
    </rPh>
    <phoneticPr fontId="2"/>
  </si>
  <si>
    <t>右側の歩道推奨。</t>
    <rPh sb="0" eb="2">
      <t>ミギガワ</t>
    </rPh>
    <rPh sb="3" eb="5">
      <t>ホドウ</t>
    </rPh>
    <rPh sb="5" eb="7">
      <t>スイショウ</t>
    </rPh>
    <phoneticPr fontId="2"/>
  </si>
  <si>
    <t>歩道を渡ると右折に見えるので注意</t>
    <rPh sb="0" eb="2">
      <t>ホドウ</t>
    </rPh>
    <rPh sb="3" eb="4">
      <t>ワタ</t>
    </rPh>
    <rPh sb="6" eb="8">
      <t>ウセツ</t>
    </rPh>
    <rPh sb="9" eb="10">
      <t>ミ</t>
    </rPh>
    <rPh sb="14" eb="16">
      <t>チュウイ</t>
    </rPh>
    <phoneticPr fontId="2"/>
  </si>
  <si>
    <t>国道29号→県道724号</t>
    <rPh sb="0" eb="2">
      <t>コクドウ</t>
    </rPh>
    <rPh sb="4" eb="5">
      <t>ゴウ</t>
    </rPh>
    <rPh sb="6" eb="8">
      <t>ケンドウ</t>
    </rPh>
    <rPh sb="11" eb="12">
      <t>ゴウ</t>
    </rPh>
    <phoneticPr fontId="2"/>
  </si>
  <si>
    <t>ゴールPC
ローソン 姫路飾西南口店</t>
    <phoneticPr fontId="2"/>
  </si>
  <si>
    <t>夢前橋　西詰</t>
    <rPh sb="0" eb="3">
      <t>ユメサキバシ</t>
    </rPh>
    <rPh sb="4" eb="5">
      <t>ニシ</t>
    </rPh>
    <rPh sb="5" eb="6">
      <t>ツ</t>
    </rPh>
    <phoneticPr fontId="2"/>
  </si>
  <si>
    <t>神子岡前　S</t>
    <rPh sb="0" eb="1">
      <t>カミ</t>
    </rPh>
    <rPh sb="1" eb="2">
      <t>コ</t>
    </rPh>
    <rPh sb="2" eb="3">
      <t>オカ</t>
    </rPh>
    <rPh sb="3" eb="4">
      <t>マエ</t>
    </rPh>
    <phoneticPr fontId="2"/>
  </si>
  <si>
    <t>五差路</t>
    <rPh sb="0" eb="3">
      <t>ゴサロ</t>
    </rPh>
    <phoneticPr fontId="2"/>
  </si>
  <si>
    <t>姫路市勤労市民会館</t>
    <rPh sb="0" eb="3">
      <t>ヒメジシ</t>
    </rPh>
    <rPh sb="3" eb="5">
      <t>キンロウ</t>
    </rPh>
    <rPh sb="5" eb="7">
      <t>シミン</t>
    </rPh>
    <rPh sb="7" eb="9">
      <t>カイカン</t>
    </rPh>
    <phoneticPr fontId="2"/>
  </si>
  <si>
    <t>住宅街につき走行注意</t>
    <rPh sb="0" eb="3">
      <t>ジュウタクガイ</t>
    </rPh>
    <rPh sb="6" eb="8">
      <t>ソウコウ</t>
    </rPh>
    <rPh sb="8" eb="10">
      <t>チュウイ</t>
    </rPh>
    <phoneticPr fontId="2"/>
  </si>
  <si>
    <t>PC1　通過チェック①</t>
    <rPh sb="4" eb="6">
      <t>ツウカ</t>
    </rPh>
    <phoneticPr fontId="2"/>
  </si>
  <si>
    <t>湖山池　看板</t>
    <rPh sb="0" eb="1">
      <t>ミズウミ</t>
    </rPh>
    <rPh sb="1" eb="2">
      <t>ヤマ</t>
    </rPh>
    <rPh sb="2" eb="3">
      <t>イケ</t>
    </rPh>
    <rPh sb="4" eb="6">
      <t>カンバン</t>
    </rPh>
    <phoneticPr fontId="2"/>
  </si>
  <si>
    <t>PC2　三朝橋</t>
    <rPh sb="4" eb="7">
      <t>ミササバシ</t>
    </rPh>
    <phoneticPr fontId="2"/>
  </si>
  <si>
    <t>BRM903近畿300km姫路</t>
    <phoneticPr fontId="2"/>
  </si>
  <si>
    <t>03:35～08:08</t>
    <phoneticPr fontId="2"/>
  </si>
  <si>
    <t>0:00～0:30</t>
    <phoneticPr fontId="2"/>
  </si>
  <si>
    <t>0:30～1:00</t>
    <phoneticPr fontId="2"/>
  </si>
  <si>
    <t>04:05～08:38</t>
    <phoneticPr fontId="2"/>
  </si>
  <si>
    <t>04:39～10:32</t>
    <phoneticPr fontId="2"/>
  </si>
  <si>
    <t>05:09～11:02</t>
    <phoneticPr fontId="2"/>
  </si>
  <si>
    <t>レシート取得すること。</t>
    <rPh sb="4" eb="6">
      <t>シュトク</t>
    </rPh>
    <phoneticPr fontId="2"/>
  </si>
  <si>
    <t>09:00～20:00</t>
    <phoneticPr fontId="2"/>
  </si>
  <si>
    <t>09:30～20:30</t>
    <phoneticPr fontId="2"/>
  </si>
  <si>
    <t>ゴール受付は21時迄！！</t>
    <rPh sb="3" eb="5">
      <t>ウケツケ</t>
    </rPh>
    <rPh sb="8" eb="9">
      <t>ジ</t>
    </rPh>
    <rPh sb="9" eb="10">
      <t>マデ</t>
    </rPh>
    <phoneticPr fontId="2"/>
  </si>
  <si>
    <t>お疲れさまでした。ゴール受付を行ってください。</t>
    <rPh sb="1" eb="2">
      <t>ツカ</t>
    </rPh>
    <rPh sb="12" eb="14">
      <t>ウケツケ</t>
    </rPh>
    <rPh sb="15" eb="16">
      <t>オコナ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</si>
</sst>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0.0_ "/>
  </numFmts>
  <fonts count="17" x14ac:knownFonts="1">
    <font>
      <sz val="11"/>
      <name val="ＭＳ Ｐゴシック"/>
      <family val="3"/>
      <charset val="128"/>
    </font>
    <font>
      <sz val="10"/>
      <name val="ＭＳ Ｐゴシック"/>
      <family val="3"/>
      <charset val="128"/>
    </font>
    <font>
      <sz val="6"/>
      <name val="ＭＳ Ｐゴシック"/>
      <family val="3"/>
      <charset val="128"/>
    </font>
    <font>
      <sz val="10"/>
      <name val="ＭＳ Ｐゴシック"/>
      <family val="3"/>
      <charset val="128"/>
      <scheme val="major"/>
    </font>
    <font>
      <sz val="9"/>
      <name val="ＭＳ Ｐゴシック"/>
      <family val="3"/>
      <charset val="128"/>
      <scheme val="major"/>
    </font>
    <font>
      <sz val="9"/>
      <color theme="1"/>
      <name val="ＭＳ Ｐゴシック"/>
      <family val="3"/>
      <charset val="128"/>
      <scheme val="major"/>
    </font>
    <font>
      <sz val="16"/>
      <name val="ＭＳ Ｐゴシック"/>
      <family val="3"/>
      <charset val="128"/>
      <scheme val="major"/>
    </font>
    <font>
      <sz val="12"/>
      <name val="ＭＳ Ｐゴシック"/>
      <family val="3"/>
      <charset val="128"/>
      <scheme val="major"/>
    </font>
    <font>
      <sz val="12"/>
      <color theme="1"/>
      <name val="ＭＳ Ｐゴシック"/>
      <family val="3"/>
      <charset val="128"/>
      <scheme val="major"/>
    </font>
    <font>
      <b/>
      <sz val="12"/>
      <name val="ＭＳ Ｐゴシック"/>
      <family val="3"/>
      <charset val="128"/>
      <scheme val="major"/>
    </font>
    <font>
      <b/>
      <sz val="12"/>
      <color theme="1"/>
      <name val="ＭＳ Ｐゴシック"/>
      <family val="3"/>
      <charset val="128"/>
      <scheme val="major"/>
    </font>
    <font>
      <b/>
      <sz val="9"/>
      <name val="ＭＳ Ｐゴシック"/>
      <family val="3"/>
      <charset val="128"/>
      <scheme val="major"/>
    </font>
    <font>
      <b/>
      <sz val="9"/>
      <color theme="1"/>
      <name val="ＭＳ Ｐゴシック"/>
      <family val="3"/>
      <charset val="128"/>
      <scheme val="major"/>
    </font>
    <font>
      <b/>
      <sz val="10"/>
      <name val="ＭＳ Ｐゴシック"/>
      <family val="3"/>
      <charset val="128"/>
      <scheme val="major"/>
    </font>
    <font>
      <b/>
      <sz val="16"/>
      <name val="ＭＳ Ｐゴシック"/>
      <family val="3"/>
      <charset val="128"/>
      <scheme val="major"/>
    </font>
    <font>
      <sz val="11"/>
      <name val="ＭＳ Ｐゴシック"/>
      <family val="3"/>
      <charset val="128"/>
      <scheme val="major"/>
    </font>
    <font>
      <sz val="11"/>
      <color theme="1"/>
      <name val="ＭＳ Ｐゴシック"/>
      <family val="3"/>
      <charset val="128"/>
      <scheme val="maj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7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>
      <alignment vertical="center"/>
    </xf>
  </cellStyleXfs>
  <cellXfs count="84">
    <xf numFmtId="0" fontId="0" fillId="0" borderId="0" xfId="0">
      <alignment vertical="center"/>
    </xf>
    <xf numFmtId="0" fontId="4" fillId="0" borderId="6" xfId="0" applyFont="1" applyBorder="1">
      <alignment vertical="center"/>
    </xf>
    <xf numFmtId="0" fontId="4" fillId="0" borderId="5" xfId="0" applyFont="1" applyBorder="1">
      <alignment vertical="center"/>
    </xf>
    <xf numFmtId="0" fontId="4" fillId="0" borderId="5" xfId="0" applyFont="1" applyBorder="1" applyAlignment="1">
      <alignment vertical="center" wrapText="1"/>
    </xf>
    <xf numFmtId="0" fontId="4" fillId="0" borderId="9" xfId="0" applyFont="1" applyBorder="1" applyAlignment="1">
      <alignment vertical="center" wrapText="1"/>
    </xf>
    <xf numFmtId="0" fontId="3" fillId="0" borderId="0" xfId="0" applyFont="1">
      <alignment vertical="center"/>
    </xf>
    <xf numFmtId="0" fontId="4" fillId="0" borderId="9" xfId="0" applyFont="1" applyBorder="1">
      <alignment vertical="center"/>
    </xf>
    <xf numFmtId="176" fontId="3" fillId="0" borderId="0" xfId="0" applyNumberFormat="1" applyFont="1" applyAlignment="1">
      <alignment horizontal="right" vertical="center"/>
    </xf>
    <xf numFmtId="14" fontId="3" fillId="0" borderId="0" xfId="0" applyNumberFormat="1" applyFont="1">
      <alignment vertical="center"/>
    </xf>
    <xf numFmtId="0" fontId="5" fillId="0" borderId="9" xfId="0" applyFont="1" applyBorder="1">
      <alignment vertical="center"/>
    </xf>
    <xf numFmtId="0" fontId="5" fillId="0" borderId="9" xfId="0" applyFont="1" applyBorder="1" applyAlignment="1">
      <alignment vertical="center" wrapText="1"/>
    </xf>
    <xf numFmtId="176" fontId="5" fillId="0" borderId="0" xfId="0" applyNumberFormat="1" applyFont="1" applyAlignment="1">
      <alignment horizontal="left" vertical="center"/>
    </xf>
    <xf numFmtId="0" fontId="6" fillId="0" borderId="0" xfId="0" applyFont="1">
      <alignment vertical="center"/>
    </xf>
    <xf numFmtId="14" fontId="3" fillId="0" borderId="0" xfId="0" applyNumberFormat="1" applyFont="1" applyAlignment="1">
      <alignment horizontal="right" vertical="center"/>
    </xf>
    <xf numFmtId="0" fontId="7" fillId="0" borderId="1" xfId="0" applyFont="1" applyBorder="1">
      <alignment vertical="center"/>
    </xf>
    <xf numFmtId="0" fontId="7" fillId="0" borderId="2" xfId="0" applyFont="1" applyBorder="1">
      <alignment vertical="center"/>
    </xf>
    <xf numFmtId="176" fontId="8" fillId="0" borderId="2" xfId="0" applyNumberFormat="1" applyFont="1" applyBorder="1" applyAlignment="1">
      <alignment horizontal="left" vertical="center"/>
    </xf>
    <xf numFmtId="176" fontId="7" fillId="0" borderId="2" xfId="0" applyNumberFormat="1" applyFont="1" applyBorder="1" applyAlignment="1">
      <alignment horizontal="right" vertical="center"/>
    </xf>
    <xf numFmtId="0" fontId="4" fillId="0" borderId="2" xfId="0" applyFont="1" applyBorder="1">
      <alignment vertical="center"/>
    </xf>
    <xf numFmtId="0" fontId="4" fillId="0" borderId="3" xfId="0" applyFont="1" applyBorder="1">
      <alignment vertical="center"/>
    </xf>
    <xf numFmtId="0" fontId="7" fillId="0" borderId="4" xfId="0" applyFont="1" applyBorder="1">
      <alignment vertical="center"/>
    </xf>
    <xf numFmtId="0" fontId="7" fillId="0" borderId="5" xfId="0" applyFont="1" applyBorder="1">
      <alignment vertical="center"/>
    </xf>
    <xf numFmtId="0" fontId="7" fillId="0" borderId="6" xfId="0" applyFont="1" applyBorder="1">
      <alignment vertical="center"/>
    </xf>
    <xf numFmtId="176" fontId="8" fillId="0" borderId="5" xfId="0" applyNumberFormat="1" applyFont="1" applyBorder="1" applyAlignment="1">
      <alignment horizontal="left" vertical="center"/>
    </xf>
    <xf numFmtId="176" fontId="7" fillId="0" borderId="6" xfId="0" applyNumberFormat="1" applyFont="1" applyBorder="1" applyAlignment="1">
      <alignment horizontal="right" vertical="center"/>
    </xf>
    <xf numFmtId="0" fontId="4" fillId="0" borderId="7" xfId="0" applyFont="1" applyBorder="1">
      <alignment vertical="center"/>
    </xf>
    <xf numFmtId="176" fontId="7" fillId="0" borderId="5" xfId="0" applyNumberFormat="1" applyFont="1" applyBorder="1" applyAlignment="1">
      <alignment horizontal="right" vertical="center"/>
    </xf>
    <xf numFmtId="176" fontId="4" fillId="0" borderId="7" xfId="0" applyNumberFormat="1" applyFont="1" applyBorder="1">
      <alignment vertical="center"/>
    </xf>
    <xf numFmtId="0" fontId="4" fillId="0" borderId="8" xfId="0" applyFont="1" applyBorder="1">
      <alignment vertical="center"/>
    </xf>
    <xf numFmtId="176" fontId="4" fillId="0" borderId="8" xfId="0" applyNumberFormat="1" applyFont="1" applyBorder="1">
      <alignment vertical="center"/>
    </xf>
    <xf numFmtId="0" fontId="7" fillId="0" borderId="9" xfId="0" applyFont="1" applyBorder="1">
      <alignment vertical="center"/>
    </xf>
    <xf numFmtId="176" fontId="4" fillId="0" borderId="10" xfId="0" applyNumberFormat="1" applyFont="1" applyBorder="1">
      <alignment vertical="center"/>
    </xf>
    <xf numFmtId="0" fontId="7" fillId="0" borderId="5" xfId="0" applyFont="1" applyBorder="1" applyAlignment="1">
      <alignment vertical="center" wrapText="1"/>
    </xf>
    <xf numFmtId="176" fontId="8" fillId="0" borderId="5" xfId="0" applyNumberFormat="1" applyFont="1" applyBorder="1" applyAlignment="1">
      <alignment horizontal="right" vertical="center"/>
    </xf>
    <xf numFmtId="0" fontId="7" fillId="0" borderId="9" xfId="0" applyFont="1" applyBorder="1" applyAlignment="1">
      <alignment vertical="center" wrapText="1"/>
    </xf>
    <xf numFmtId="0" fontId="8" fillId="0" borderId="4" xfId="0" applyFont="1" applyBorder="1">
      <alignment vertical="center"/>
    </xf>
    <xf numFmtId="0" fontId="8" fillId="0" borderId="9" xfId="0" applyFont="1" applyBorder="1">
      <alignment vertical="center"/>
    </xf>
    <xf numFmtId="176" fontId="5" fillId="0" borderId="10" xfId="0" applyNumberFormat="1" applyFont="1" applyBorder="1">
      <alignment vertical="center"/>
    </xf>
    <xf numFmtId="0" fontId="8" fillId="0" borderId="9" xfId="0" applyFont="1" applyBorder="1" applyAlignment="1">
      <alignment vertical="center" wrapText="1"/>
    </xf>
    <xf numFmtId="0" fontId="5" fillId="0" borderId="5" xfId="0" applyFont="1" applyBorder="1" applyAlignment="1">
      <alignment vertical="center" wrapText="1"/>
    </xf>
    <xf numFmtId="0" fontId="9" fillId="2" borderId="4" xfId="0" applyFont="1" applyFill="1" applyBorder="1">
      <alignment vertical="center"/>
    </xf>
    <xf numFmtId="0" fontId="9" fillId="2" borderId="5" xfId="0" applyFont="1" applyFill="1" applyBorder="1">
      <alignment vertical="center"/>
    </xf>
    <xf numFmtId="0" fontId="9" fillId="2" borderId="6" xfId="0" applyFont="1" applyFill="1" applyBorder="1">
      <alignment vertical="center"/>
    </xf>
    <xf numFmtId="176" fontId="10" fillId="2" borderId="5" xfId="0" applyNumberFormat="1" applyFont="1" applyFill="1" applyBorder="1" applyAlignment="1">
      <alignment horizontal="left" vertical="center"/>
    </xf>
    <xf numFmtId="0" fontId="9" fillId="2" borderId="9" xfId="0" applyFont="1" applyFill="1" applyBorder="1">
      <alignment vertical="center"/>
    </xf>
    <xf numFmtId="0" fontId="11" fillId="2" borderId="9" xfId="0" applyFont="1" applyFill="1" applyBorder="1" applyAlignment="1">
      <alignment vertical="center" wrapText="1"/>
    </xf>
    <xf numFmtId="176" fontId="11" fillId="2" borderId="10" xfId="0" applyNumberFormat="1" applyFont="1" applyFill="1" applyBorder="1">
      <alignment vertical="center"/>
    </xf>
    <xf numFmtId="0" fontId="9" fillId="2" borderId="9" xfId="0" applyFont="1" applyFill="1" applyBorder="1" applyAlignment="1">
      <alignment vertical="center" wrapText="1"/>
    </xf>
    <xf numFmtId="0" fontId="11" fillId="2" borderId="9" xfId="0" applyFont="1" applyFill="1" applyBorder="1">
      <alignment vertical="center"/>
    </xf>
    <xf numFmtId="0" fontId="12" fillId="2" borderId="9" xfId="0" applyFont="1" applyFill="1" applyBorder="1" applyAlignment="1">
      <alignment vertical="center" wrapText="1"/>
    </xf>
    <xf numFmtId="0" fontId="10" fillId="2" borderId="4" xfId="0" applyFont="1" applyFill="1" applyBorder="1">
      <alignment vertical="center"/>
    </xf>
    <xf numFmtId="0" fontId="10" fillId="2" borderId="9" xfId="0" applyFont="1" applyFill="1" applyBorder="1" applyAlignment="1">
      <alignment vertical="center" wrapText="1"/>
    </xf>
    <xf numFmtId="0" fontId="10" fillId="2" borderId="9" xfId="0" applyFont="1" applyFill="1" applyBorder="1">
      <alignment vertical="center"/>
    </xf>
    <xf numFmtId="0" fontId="12" fillId="2" borderId="9" xfId="0" applyFont="1" applyFill="1" applyBorder="1">
      <alignment vertical="center"/>
    </xf>
    <xf numFmtId="0" fontId="13" fillId="0" borderId="0" xfId="0" applyFont="1">
      <alignment vertical="center"/>
    </xf>
    <xf numFmtId="0" fontId="14" fillId="0" borderId="0" xfId="0" applyFont="1">
      <alignment vertical="center"/>
    </xf>
    <xf numFmtId="0" fontId="10" fillId="0" borderId="14" xfId="0" applyFont="1" applyBorder="1">
      <alignment vertical="center"/>
    </xf>
    <xf numFmtId="0" fontId="10" fillId="0" borderId="11" xfId="0" applyFont="1" applyBorder="1">
      <alignment vertical="center"/>
    </xf>
    <xf numFmtId="176" fontId="10" fillId="0" borderId="11" xfId="0" applyNumberFormat="1" applyFont="1" applyBorder="1" applyAlignment="1">
      <alignment horizontal="left" vertical="center"/>
    </xf>
    <xf numFmtId="176" fontId="10" fillId="0" borderId="11" xfId="0" applyNumberFormat="1" applyFont="1" applyBorder="1" applyAlignment="1">
      <alignment horizontal="right" vertical="center"/>
    </xf>
    <xf numFmtId="0" fontId="12" fillId="0" borderId="11" xfId="0" applyFont="1" applyBorder="1">
      <alignment vertical="center"/>
    </xf>
    <xf numFmtId="0" fontId="15" fillId="0" borderId="0" xfId="0" applyFont="1">
      <alignment vertical="center"/>
    </xf>
    <xf numFmtId="176" fontId="9" fillId="2" borderId="6" xfId="0" applyNumberFormat="1" applyFont="1" applyFill="1" applyBorder="1" applyAlignment="1">
      <alignment horizontal="right" vertical="center"/>
    </xf>
    <xf numFmtId="0" fontId="11" fillId="2" borderId="6" xfId="0" applyFont="1" applyFill="1" applyBorder="1">
      <alignment vertical="center"/>
    </xf>
    <xf numFmtId="0" fontId="11" fillId="2" borderId="7" xfId="0" applyFont="1" applyFill="1" applyBorder="1">
      <alignment vertical="center"/>
    </xf>
    <xf numFmtId="176" fontId="10" fillId="0" borderId="5" xfId="0" applyNumberFormat="1" applyFont="1" applyBorder="1" applyAlignment="1">
      <alignment horizontal="right" vertical="center"/>
    </xf>
    <xf numFmtId="0" fontId="4" fillId="0" borderId="10" xfId="0" applyFont="1" applyBorder="1">
      <alignment vertical="center"/>
    </xf>
    <xf numFmtId="0" fontId="9" fillId="2" borderId="5" xfId="0" applyFont="1" applyFill="1" applyBorder="1" applyAlignment="1">
      <alignment vertical="center" wrapText="1"/>
    </xf>
    <xf numFmtId="176" fontId="10" fillId="2" borderId="5" xfId="0" applyNumberFormat="1" applyFont="1" applyFill="1" applyBorder="1" applyAlignment="1">
      <alignment horizontal="right" vertical="center"/>
    </xf>
    <xf numFmtId="0" fontId="9" fillId="0" borderId="9" xfId="0" applyFont="1" applyBorder="1">
      <alignment vertical="center"/>
    </xf>
    <xf numFmtId="0" fontId="11" fillId="0" borderId="9" xfId="0" applyFont="1" applyBorder="1">
      <alignment vertical="center"/>
    </xf>
    <xf numFmtId="0" fontId="12" fillId="0" borderId="9" xfId="0" applyFont="1" applyBorder="1" applyAlignment="1">
      <alignment vertical="center" wrapText="1"/>
    </xf>
    <xf numFmtId="176" fontId="11" fillId="0" borderId="10" xfId="0" applyNumberFormat="1" applyFont="1" applyBorder="1">
      <alignment vertical="center"/>
    </xf>
    <xf numFmtId="0" fontId="10" fillId="0" borderId="4" xfId="0" applyFont="1" applyBorder="1">
      <alignment vertical="center"/>
    </xf>
    <xf numFmtId="0" fontId="10" fillId="0" borderId="9" xfId="0" applyFont="1" applyBorder="1" applyAlignment="1">
      <alignment vertical="center" wrapText="1"/>
    </xf>
    <xf numFmtId="0" fontId="10" fillId="0" borderId="9" xfId="0" applyFont="1" applyBorder="1">
      <alignment vertical="center"/>
    </xf>
    <xf numFmtId="176" fontId="10" fillId="0" borderId="5" xfId="0" applyNumberFormat="1" applyFont="1" applyBorder="1" applyAlignment="1">
      <alignment horizontal="left" vertical="center"/>
    </xf>
    <xf numFmtId="0" fontId="12" fillId="0" borderId="9" xfId="0" applyFont="1" applyBorder="1">
      <alignment vertical="center"/>
    </xf>
    <xf numFmtId="176" fontId="12" fillId="0" borderId="10" xfId="0" applyNumberFormat="1" applyFont="1" applyBorder="1">
      <alignment vertical="center"/>
    </xf>
    <xf numFmtId="176" fontId="16" fillId="0" borderId="0" xfId="0" applyNumberFormat="1" applyFont="1" applyAlignment="1">
      <alignment horizontal="left" vertical="center"/>
    </xf>
    <xf numFmtId="176" fontId="12" fillId="0" borderId="12" xfId="0" applyNumberFormat="1" applyFont="1" applyBorder="1" applyAlignment="1">
      <alignment horizontal="center" vertical="center"/>
    </xf>
    <xf numFmtId="176" fontId="12" fillId="0" borderId="13" xfId="0" applyNumberFormat="1" applyFont="1" applyBorder="1" applyAlignment="1">
      <alignment horizontal="center" vertical="center"/>
    </xf>
    <xf numFmtId="176" fontId="12" fillId="2" borderId="15" xfId="0" applyNumberFormat="1" applyFont="1" applyFill="1" applyBorder="1" applyAlignment="1">
      <alignment horizontal="center" vertical="center"/>
    </xf>
    <xf numFmtId="176" fontId="12" fillId="2" borderId="16" xfId="0" applyNumberFormat="1" applyFont="1" applyFill="1" applyBorder="1" applyAlignment="1">
      <alignment horizontal="center" vertical="center"/>
    </xf>
  </cellXfs>
  <cellStyles count="1"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68580</xdr:colOff>
      <xdr:row>49</xdr:row>
      <xdr:rowOff>59590</xdr:rowOff>
    </xdr:from>
    <xdr:to>
      <xdr:col>2</xdr:col>
      <xdr:colOff>1188720</xdr:colOff>
      <xdr:row>69</xdr:row>
      <xdr:rowOff>64469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4A0D7023-2CAD-4047-87A9-8350F3E52A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8580" y="10582810"/>
          <a:ext cx="4046220" cy="3083359"/>
        </a:xfrm>
        <a:prstGeom prst="rect">
          <a:avLst/>
        </a:prstGeom>
      </xdr:spPr>
    </xdr:pic>
    <xdr:clientData/>
  </xdr:twoCellAnchor>
  <xdr:twoCellAnchor editAs="oneCell">
    <xdr:from>
      <xdr:col>3</xdr:col>
      <xdr:colOff>45720</xdr:colOff>
      <xdr:row>49</xdr:row>
      <xdr:rowOff>43526</xdr:rowOff>
    </xdr:from>
    <xdr:to>
      <xdr:col>7</xdr:col>
      <xdr:colOff>449580</xdr:colOff>
      <xdr:row>68</xdr:row>
      <xdr:rowOff>83819</xdr:rowOff>
    </xdr:to>
    <xdr:pic>
      <xdr:nvPicPr>
        <xdr:cNvPr id="24" name="図 23">
          <a:extLst>
            <a:ext uri="{FF2B5EF4-FFF2-40B4-BE49-F238E27FC236}">
              <a16:creationId xmlns:a16="http://schemas.microsoft.com/office/drawing/2014/main" id="{5C2C1B34-1BDD-4D06-51E1-28A05E882D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63540" y="10391486"/>
          <a:ext cx="3939540" cy="29663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40376</xdr:colOff>
      <xdr:row>72</xdr:row>
      <xdr:rowOff>45720</xdr:rowOff>
    </xdr:from>
    <xdr:to>
      <xdr:col>1</xdr:col>
      <xdr:colOff>2004059</xdr:colOff>
      <xdr:row>91</xdr:row>
      <xdr:rowOff>38100</xdr:rowOff>
    </xdr:to>
    <xdr:pic>
      <xdr:nvPicPr>
        <xdr:cNvPr id="25" name="図 24">
          <a:extLst>
            <a:ext uri="{FF2B5EF4-FFF2-40B4-BE49-F238E27FC236}">
              <a16:creationId xmlns:a16="http://schemas.microsoft.com/office/drawing/2014/main" id="{EBF2A7FA-E976-9FEB-9319-1843BFF51C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376" y="13944600"/>
          <a:ext cx="2230383" cy="29641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2148840</xdr:colOff>
      <xdr:row>72</xdr:row>
      <xdr:rowOff>43298</xdr:rowOff>
    </xdr:from>
    <xdr:to>
      <xdr:col>2</xdr:col>
      <xdr:colOff>2225039</xdr:colOff>
      <xdr:row>85</xdr:row>
      <xdr:rowOff>60959</xdr:rowOff>
    </xdr:to>
    <xdr:pic>
      <xdr:nvPicPr>
        <xdr:cNvPr id="26" name="図 25">
          <a:extLst>
            <a:ext uri="{FF2B5EF4-FFF2-40B4-BE49-F238E27FC236}">
              <a16:creationId xmlns:a16="http://schemas.microsoft.com/office/drawing/2014/main" id="{79CD0CA7-77A2-4AEA-755F-E93173333E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5540" y="13942178"/>
          <a:ext cx="2735579" cy="20598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2423160</xdr:colOff>
      <xdr:row>72</xdr:row>
      <xdr:rowOff>38717</xdr:rowOff>
    </xdr:from>
    <xdr:to>
      <xdr:col>5</xdr:col>
      <xdr:colOff>114300</xdr:colOff>
      <xdr:row>86</xdr:row>
      <xdr:rowOff>83819</xdr:rowOff>
    </xdr:to>
    <xdr:pic>
      <xdr:nvPicPr>
        <xdr:cNvPr id="27" name="図 26">
          <a:extLst>
            <a:ext uri="{FF2B5EF4-FFF2-40B4-BE49-F238E27FC236}">
              <a16:creationId xmlns:a16="http://schemas.microsoft.com/office/drawing/2014/main" id="{8C40705E-1817-A49A-44BC-B983469347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49240" y="13937597"/>
          <a:ext cx="2994660" cy="22549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J120"/>
  <sheetViews>
    <sheetView tabSelected="1" view="pageBreakPreview" topLeftCell="A33" zoomScaleNormal="100" zoomScaleSheetLayoutView="100" workbookViewId="0">
      <selection activeCell="B33" sqref="B33"/>
    </sheetView>
  </sheetViews>
  <sheetFormatPr defaultColWidth="7.77734375" defaultRowHeight="12" x14ac:dyDescent="0.2"/>
  <cols>
    <col min="1" max="1" width="3.88671875" style="5" customWidth="1"/>
    <col min="2" max="2" width="38.77734375" style="5" customWidth="1"/>
    <col min="3" max="3" width="36.33203125" style="5" customWidth="1"/>
    <col min="4" max="4" width="32.77734375" style="5" customWidth="1"/>
    <col min="5" max="5" width="8.21875" style="11" customWidth="1"/>
    <col min="6" max="6" width="10.21875" style="7" customWidth="1"/>
    <col min="7" max="7" width="0.33203125" style="5" customWidth="1"/>
    <col min="8" max="8" width="49.77734375" style="5" customWidth="1"/>
    <col min="9" max="9" width="20.88671875" style="5" customWidth="1"/>
    <col min="10" max="10" width="21.6640625" style="5" customWidth="1"/>
    <col min="11" max="11" width="7.77734375" style="5" customWidth="1"/>
    <col min="12" max="16384" width="7.77734375" style="5"/>
  </cols>
  <sheetData>
    <row r="1" spans="1:10" ht="24.75" customHeight="1" x14ac:dyDescent="0.2">
      <c r="A1" s="55" t="s">
        <v>86</v>
      </c>
      <c r="H1" s="8"/>
      <c r="J1" s="13">
        <f ca="1">TODAY()</f>
        <v>44783</v>
      </c>
    </row>
    <row r="2" spans="1:10" ht="25.5" customHeight="1" thickBot="1" x14ac:dyDescent="0.25">
      <c r="A2" s="12"/>
    </row>
    <row r="3" spans="1:10" ht="21.75" customHeight="1" thickBot="1" x14ac:dyDescent="0.25">
      <c r="A3" s="14"/>
      <c r="B3" s="15" t="s">
        <v>0</v>
      </c>
      <c r="C3" s="15" t="s">
        <v>1</v>
      </c>
      <c r="D3" s="15" t="s">
        <v>28</v>
      </c>
      <c r="E3" s="16" t="s">
        <v>2</v>
      </c>
      <c r="F3" s="17" t="s">
        <v>3</v>
      </c>
      <c r="G3" s="18"/>
      <c r="H3" s="18" t="s">
        <v>4</v>
      </c>
      <c r="I3" s="19" t="s">
        <v>8</v>
      </c>
      <c r="J3" s="19" t="s">
        <v>8</v>
      </c>
    </row>
    <row r="4" spans="1:10" s="54" customFormat="1" ht="15" thickTop="1" x14ac:dyDescent="0.2">
      <c r="A4" s="40">
        <v>1</v>
      </c>
      <c r="B4" s="41" t="s">
        <v>26</v>
      </c>
      <c r="C4" s="42" t="s">
        <v>5</v>
      </c>
      <c r="D4" s="42" t="s">
        <v>9</v>
      </c>
      <c r="E4" s="43">
        <v>0</v>
      </c>
      <c r="F4" s="62">
        <v>0</v>
      </c>
      <c r="G4" s="63"/>
      <c r="H4" s="63" t="s">
        <v>21</v>
      </c>
      <c r="I4" s="64" t="s">
        <v>88</v>
      </c>
      <c r="J4" s="64" t="s">
        <v>89</v>
      </c>
    </row>
    <row r="5" spans="1:10" ht="14.4" x14ac:dyDescent="0.2">
      <c r="A5" s="20">
        <f t="shared" ref="A5:A45" si="0">A4+1</f>
        <v>2</v>
      </c>
      <c r="B5" s="21" t="s">
        <v>7</v>
      </c>
      <c r="C5" s="22" t="s">
        <v>5</v>
      </c>
      <c r="D5" s="22" t="s">
        <v>6</v>
      </c>
      <c r="E5" s="23">
        <f>F5-F4</f>
        <v>0.1</v>
      </c>
      <c r="F5" s="24">
        <v>0.1</v>
      </c>
      <c r="G5" s="1"/>
      <c r="H5" s="1" t="s">
        <v>22</v>
      </c>
      <c r="I5" s="25"/>
      <c r="J5" s="25"/>
    </row>
    <row r="6" spans="1:10" ht="14.4" x14ac:dyDescent="0.2">
      <c r="A6" s="20">
        <f>A5+1</f>
        <v>3</v>
      </c>
      <c r="B6" s="21" t="s">
        <v>7</v>
      </c>
      <c r="C6" s="22" t="s">
        <v>17</v>
      </c>
      <c r="D6" s="22" t="s">
        <v>10</v>
      </c>
      <c r="E6" s="23">
        <f t="shared" ref="E6:E24" si="1">F6-F5</f>
        <v>0.8</v>
      </c>
      <c r="F6" s="24">
        <v>0.9</v>
      </c>
      <c r="G6" s="1"/>
      <c r="H6" s="1"/>
      <c r="I6" s="25"/>
      <c r="J6" s="25"/>
    </row>
    <row r="7" spans="1:10" ht="14.4" x14ac:dyDescent="0.2">
      <c r="A7" s="20">
        <f t="shared" ref="A7:A13" si="2">A6+1</f>
        <v>4</v>
      </c>
      <c r="B7" s="21" t="s">
        <v>18</v>
      </c>
      <c r="C7" s="21" t="s">
        <v>19</v>
      </c>
      <c r="D7" s="21" t="s">
        <v>6</v>
      </c>
      <c r="E7" s="23">
        <f t="shared" si="1"/>
        <v>0.49999999999999989</v>
      </c>
      <c r="F7" s="26">
        <v>1.4</v>
      </c>
      <c r="G7" s="2"/>
      <c r="H7" s="3" t="s">
        <v>20</v>
      </c>
      <c r="I7" s="27"/>
      <c r="J7" s="27"/>
    </row>
    <row r="8" spans="1:10" ht="14.4" x14ac:dyDescent="0.2">
      <c r="A8" s="20">
        <f t="shared" si="2"/>
        <v>5</v>
      </c>
      <c r="B8" s="21" t="s">
        <v>23</v>
      </c>
      <c r="C8" s="21" t="s">
        <v>13</v>
      </c>
      <c r="D8" s="21" t="s">
        <v>10</v>
      </c>
      <c r="E8" s="23">
        <f t="shared" si="1"/>
        <v>2.2000000000000002</v>
      </c>
      <c r="F8" s="26">
        <v>3.6</v>
      </c>
      <c r="G8" s="2"/>
      <c r="H8" s="3"/>
      <c r="I8" s="28"/>
      <c r="J8" s="28"/>
    </row>
    <row r="9" spans="1:10" ht="14.4" x14ac:dyDescent="0.2">
      <c r="A9" s="20">
        <f t="shared" si="2"/>
        <v>6</v>
      </c>
      <c r="B9" s="21" t="s">
        <v>24</v>
      </c>
      <c r="C9" s="21" t="s">
        <v>11</v>
      </c>
      <c r="D9" s="21" t="s">
        <v>10</v>
      </c>
      <c r="E9" s="23">
        <f t="shared" si="1"/>
        <v>2.6999999999999997</v>
      </c>
      <c r="F9" s="26">
        <v>6.3</v>
      </c>
      <c r="G9" s="2"/>
      <c r="H9" s="3"/>
      <c r="I9" s="29"/>
      <c r="J9" s="29"/>
    </row>
    <row r="10" spans="1:10" ht="14.4" x14ac:dyDescent="0.2">
      <c r="A10" s="20">
        <f t="shared" si="2"/>
        <v>7</v>
      </c>
      <c r="B10" s="21" t="s">
        <v>61</v>
      </c>
      <c r="C10" s="21" t="s">
        <v>63</v>
      </c>
      <c r="D10" s="21" t="s">
        <v>62</v>
      </c>
      <c r="E10" s="23">
        <f t="shared" si="1"/>
        <v>1.6000000000000005</v>
      </c>
      <c r="F10" s="26">
        <v>7.9</v>
      </c>
      <c r="G10" s="2"/>
      <c r="H10" s="3"/>
      <c r="I10" s="29"/>
      <c r="J10" s="29"/>
    </row>
    <row r="11" spans="1:10" ht="14.4" x14ac:dyDescent="0.2">
      <c r="A11" s="20">
        <f t="shared" si="2"/>
        <v>8</v>
      </c>
      <c r="B11" s="21" t="s">
        <v>64</v>
      </c>
      <c r="C11" s="21" t="s">
        <v>11</v>
      </c>
      <c r="D11" s="21" t="s">
        <v>10</v>
      </c>
      <c r="E11" s="23">
        <f t="shared" si="1"/>
        <v>6.9</v>
      </c>
      <c r="F11" s="26">
        <v>14.8</v>
      </c>
      <c r="G11" s="2"/>
      <c r="H11" s="3"/>
      <c r="I11" s="29"/>
      <c r="J11" s="29"/>
    </row>
    <row r="12" spans="1:10" ht="14.4" x14ac:dyDescent="0.2">
      <c r="A12" s="20">
        <f t="shared" si="2"/>
        <v>9</v>
      </c>
      <c r="B12" s="21" t="s">
        <v>16</v>
      </c>
      <c r="C12" s="21" t="s">
        <v>12</v>
      </c>
      <c r="D12" s="21" t="s">
        <v>10</v>
      </c>
      <c r="E12" s="23">
        <f t="shared" si="1"/>
        <v>7.8999999999999986</v>
      </c>
      <c r="F12" s="33">
        <v>22.7</v>
      </c>
      <c r="G12" s="2"/>
      <c r="H12" s="3" t="s">
        <v>31</v>
      </c>
      <c r="I12" s="29"/>
      <c r="J12" s="28"/>
    </row>
    <row r="13" spans="1:10" ht="15" customHeight="1" x14ac:dyDescent="0.2">
      <c r="A13" s="20">
        <f t="shared" si="2"/>
        <v>10</v>
      </c>
      <c r="B13" s="30" t="s">
        <v>29</v>
      </c>
      <c r="C13" s="30" t="s">
        <v>30</v>
      </c>
      <c r="D13" s="30" t="s">
        <v>6</v>
      </c>
      <c r="E13" s="23">
        <f t="shared" si="1"/>
        <v>22.099999999999998</v>
      </c>
      <c r="F13" s="33">
        <v>44.8</v>
      </c>
      <c r="G13" s="2"/>
      <c r="H13" s="39" t="s">
        <v>32</v>
      </c>
      <c r="I13" s="28"/>
      <c r="J13" s="28"/>
    </row>
    <row r="14" spans="1:10" ht="21.6" x14ac:dyDescent="0.2">
      <c r="A14" s="20">
        <f t="shared" si="0"/>
        <v>11</v>
      </c>
      <c r="B14" s="30" t="s">
        <v>33</v>
      </c>
      <c r="C14" s="30" t="s">
        <v>30</v>
      </c>
      <c r="D14" s="30" t="s">
        <v>6</v>
      </c>
      <c r="E14" s="23">
        <f t="shared" si="1"/>
        <v>16.300000000000004</v>
      </c>
      <c r="F14" s="33">
        <v>61.1</v>
      </c>
      <c r="G14" s="2"/>
      <c r="H14" s="3" t="s">
        <v>40</v>
      </c>
      <c r="I14" s="28"/>
      <c r="J14" s="28"/>
    </row>
    <row r="15" spans="1:10" ht="32.4" x14ac:dyDescent="0.2">
      <c r="A15" s="20">
        <f t="shared" si="0"/>
        <v>12</v>
      </c>
      <c r="B15" s="34" t="s">
        <v>34</v>
      </c>
      <c r="C15" s="30" t="s">
        <v>35</v>
      </c>
      <c r="D15" s="30" t="s">
        <v>9</v>
      </c>
      <c r="E15" s="23">
        <f t="shared" si="1"/>
        <v>11.399999999999999</v>
      </c>
      <c r="F15" s="33">
        <v>72.5</v>
      </c>
      <c r="G15" s="2"/>
      <c r="H15" s="4" t="s">
        <v>65</v>
      </c>
      <c r="I15" s="28"/>
      <c r="J15" s="28"/>
    </row>
    <row r="16" spans="1:10" ht="14.4" x14ac:dyDescent="0.2">
      <c r="A16" s="20">
        <f t="shared" si="0"/>
        <v>13</v>
      </c>
      <c r="B16" s="34" t="s">
        <v>73</v>
      </c>
      <c r="C16" s="30" t="s">
        <v>14</v>
      </c>
      <c r="D16" s="30" t="s">
        <v>10</v>
      </c>
      <c r="E16" s="23">
        <f t="shared" si="1"/>
        <v>32.200000000000003</v>
      </c>
      <c r="F16" s="33">
        <v>104.7</v>
      </c>
      <c r="G16" s="6"/>
      <c r="H16" s="4" t="s">
        <v>74</v>
      </c>
      <c r="I16" s="66"/>
      <c r="J16" s="66"/>
    </row>
    <row r="17" spans="1:10" ht="14.4" x14ac:dyDescent="0.2">
      <c r="A17" s="20">
        <f t="shared" si="0"/>
        <v>14</v>
      </c>
      <c r="B17" s="34" t="s">
        <v>51</v>
      </c>
      <c r="C17" s="30" t="s">
        <v>14</v>
      </c>
      <c r="D17" s="30" t="s">
        <v>9</v>
      </c>
      <c r="E17" s="23">
        <f t="shared" si="1"/>
        <v>0.20000000000000284</v>
      </c>
      <c r="F17" s="33">
        <v>104.9</v>
      </c>
      <c r="G17" s="6"/>
      <c r="H17" s="4" t="s">
        <v>75</v>
      </c>
      <c r="I17" s="66"/>
      <c r="J17" s="66"/>
    </row>
    <row r="18" spans="1:10" ht="14.4" x14ac:dyDescent="0.2">
      <c r="A18" s="20">
        <f t="shared" si="0"/>
        <v>15</v>
      </c>
      <c r="B18" s="34" t="s">
        <v>49</v>
      </c>
      <c r="C18" s="30" t="s">
        <v>36</v>
      </c>
      <c r="D18" s="30" t="s">
        <v>10</v>
      </c>
      <c r="E18" s="23">
        <f t="shared" si="1"/>
        <v>1.8999999999999915</v>
      </c>
      <c r="F18" s="33">
        <v>106.8</v>
      </c>
      <c r="G18" s="6"/>
      <c r="H18" s="4"/>
      <c r="I18" s="66"/>
      <c r="J18" s="66"/>
    </row>
    <row r="19" spans="1:10" ht="14.4" x14ac:dyDescent="0.2">
      <c r="A19" s="20">
        <f t="shared" si="0"/>
        <v>16</v>
      </c>
      <c r="B19" s="34" t="s">
        <v>37</v>
      </c>
      <c r="C19" s="34" t="s">
        <v>38</v>
      </c>
      <c r="D19" s="30" t="s">
        <v>10</v>
      </c>
      <c r="E19" s="23">
        <f t="shared" si="1"/>
        <v>9.2999999999999972</v>
      </c>
      <c r="F19" s="33">
        <v>116.1</v>
      </c>
      <c r="G19" s="6"/>
      <c r="H19" s="10"/>
      <c r="I19" s="31"/>
      <c r="J19" s="31"/>
    </row>
    <row r="20" spans="1:10" s="54" customFormat="1" ht="21.6" x14ac:dyDescent="0.2">
      <c r="A20" s="40">
        <f t="shared" si="0"/>
        <v>17</v>
      </c>
      <c r="B20" s="47" t="s">
        <v>66</v>
      </c>
      <c r="C20" s="47" t="s">
        <v>38</v>
      </c>
      <c r="D20" s="44" t="s">
        <v>9</v>
      </c>
      <c r="E20" s="43">
        <f t="shared" si="1"/>
        <v>6</v>
      </c>
      <c r="F20" s="68">
        <v>122.1</v>
      </c>
      <c r="G20" s="48"/>
      <c r="H20" s="45" t="s">
        <v>67</v>
      </c>
      <c r="I20" s="46" t="s">
        <v>87</v>
      </c>
      <c r="J20" s="46" t="s">
        <v>90</v>
      </c>
    </row>
    <row r="21" spans="1:10" ht="14.4" x14ac:dyDescent="0.2">
      <c r="A21" s="20">
        <f t="shared" si="0"/>
        <v>18</v>
      </c>
      <c r="B21" s="30" t="s">
        <v>39</v>
      </c>
      <c r="C21" s="34" t="s">
        <v>38</v>
      </c>
      <c r="D21" s="30" t="s">
        <v>10</v>
      </c>
      <c r="E21" s="23">
        <f t="shared" si="1"/>
        <v>7.9000000000000057</v>
      </c>
      <c r="F21" s="33">
        <v>130</v>
      </c>
      <c r="G21" s="6"/>
      <c r="H21" s="4"/>
      <c r="I21" s="31"/>
      <c r="J21" s="31"/>
    </row>
    <row r="22" spans="1:10" ht="14.4" x14ac:dyDescent="0.2">
      <c r="A22" s="20">
        <f t="shared" si="0"/>
        <v>19</v>
      </c>
      <c r="B22" s="30" t="s">
        <v>68</v>
      </c>
      <c r="C22" s="34" t="s">
        <v>38</v>
      </c>
      <c r="D22" s="30" t="s">
        <v>10</v>
      </c>
      <c r="E22" s="23">
        <f t="shared" si="1"/>
        <v>4</v>
      </c>
      <c r="F22" s="33">
        <v>134</v>
      </c>
      <c r="G22" s="6"/>
      <c r="H22" s="4"/>
      <c r="I22" s="31"/>
      <c r="J22" s="31"/>
    </row>
    <row r="23" spans="1:10" ht="21.6" x14ac:dyDescent="0.2">
      <c r="A23" s="20">
        <f t="shared" si="0"/>
        <v>20</v>
      </c>
      <c r="B23" s="34" t="s">
        <v>43</v>
      </c>
      <c r="C23" s="30" t="s">
        <v>38</v>
      </c>
      <c r="D23" s="30" t="s">
        <v>6</v>
      </c>
      <c r="E23" s="23">
        <f t="shared" si="1"/>
        <v>7.1999999999999886</v>
      </c>
      <c r="F23" s="33">
        <v>141.19999999999999</v>
      </c>
      <c r="G23" s="6"/>
      <c r="H23" s="4" t="s">
        <v>41</v>
      </c>
      <c r="I23" s="31"/>
      <c r="J23" s="31"/>
    </row>
    <row r="24" spans="1:10" ht="14.4" x14ac:dyDescent="0.2">
      <c r="A24" s="20">
        <f t="shared" si="0"/>
        <v>21</v>
      </c>
      <c r="B24" s="34" t="s">
        <v>43</v>
      </c>
      <c r="C24" s="30" t="s">
        <v>42</v>
      </c>
      <c r="D24" s="30" t="s">
        <v>6</v>
      </c>
      <c r="E24" s="23">
        <f t="shared" si="1"/>
        <v>17</v>
      </c>
      <c r="F24" s="33">
        <v>158.19999999999999</v>
      </c>
      <c r="G24" s="6"/>
      <c r="H24" s="6"/>
      <c r="I24" s="28"/>
      <c r="J24" s="28"/>
    </row>
    <row r="25" spans="1:10" s="54" customFormat="1" ht="32.4" x14ac:dyDescent="0.2">
      <c r="A25" s="40">
        <f t="shared" si="0"/>
        <v>22</v>
      </c>
      <c r="B25" s="67" t="s">
        <v>44</v>
      </c>
      <c r="C25" s="44" t="s">
        <v>42</v>
      </c>
      <c r="D25" s="44" t="s">
        <v>45</v>
      </c>
      <c r="E25" s="43">
        <f t="shared" ref="E25:E45" si="3">F25-F24</f>
        <v>0.20000000000001705</v>
      </c>
      <c r="F25" s="68">
        <v>158.4</v>
      </c>
      <c r="G25" s="48"/>
      <c r="H25" s="45" t="s">
        <v>69</v>
      </c>
      <c r="I25" s="46" t="s">
        <v>91</v>
      </c>
      <c r="J25" s="46" t="s">
        <v>92</v>
      </c>
    </row>
    <row r="26" spans="1:10" ht="14.4" x14ac:dyDescent="0.2">
      <c r="A26" s="20">
        <f t="shared" si="0"/>
        <v>23</v>
      </c>
      <c r="B26" s="34" t="s">
        <v>7</v>
      </c>
      <c r="C26" s="30" t="s">
        <v>46</v>
      </c>
      <c r="D26" s="30" t="s">
        <v>10</v>
      </c>
      <c r="E26" s="23">
        <f t="shared" si="3"/>
        <v>0.19999999999998863</v>
      </c>
      <c r="F26" s="65">
        <f>158.4+0.2</f>
        <v>158.6</v>
      </c>
      <c r="G26" s="6"/>
      <c r="H26" s="4" t="s">
        <v>47</v>
      </c>
      <c r="I26" s="31"/>
      <c r="J26" s="31"/>
    </row>
    <row r="27" spans="1:10" ht="14.4" x14ac:dyDescent="0.2">
      <c r="A27" s="20">
        <f t="shared" si="0"/>
        <v>24</v>
      </c>
      <c r="B27" s="34" t="s">
        <v>7</v>
      </c>
      <c r="C27" s="34" t="s">
        <v>38</v>
      </c>
      <c r="D27" s="30" t="s">
        <v>10</v>
      </c>
      <c r="E27" s="23">
        <f t="shared" si="3"/>
        <v>17</v>
      </c>
      <c r="F27" s="65">
        <f>158.4+17.2</f>
        <v>175.6</v>
      </c>
      <c r="G27" s="6"/>
      <c r="H27" s="10"/>
      <c r="I27" s="31"/>
      <c r="J27" s="31"/>
    </row>
    <row r="28" spans="1:10" ht="14.4" x14ac:dyDescent="0.2">
      <c r="A28" s="20">
        <f t="shared" si="0"/>
        <v>25</v>
      </c>
      <c r="B28" s="30" t="s">
        <v>25</v>
      </c>
      <c r="C28" s="34" t="s">
        <v>38</v>
      </c>
      <c r="D28" s="30" t="s">
        <v>6</v>
      </c>
      <c r="E28" s="23">
        <f t="shared" si="3"/>
        <v>7.2000000000000171</v>
      </c>
      <c r="F28" s="65">
        <f>158.4+24.4</f>
        <v>182.8</v>
      </c>
      <c r="G28" s="6"/>
      <c r="H28" s="6"/>
      <c r="I28" s="31"/>
      <c r="J28" s="31"/>
    </row>
    <row r="29" spans="1:10" ht="14.4" x14ac:dyDescent="0.2">
      <c r="A29" s="20">
        <f t="shared" si="0"/>
        <v>26</v>
      </c>
      <c r="B29" s="30" t="s">
        <v>39</v>
      </c>
      <c r="C29" s="34" t="s">
        <v>38</v>
      </c>
      <c r="D29" s="30" t="s">
        <v>6</v>
      </c>
      <c r="E29" s="23">
        <f t="shared" si="3"/>
        <v>4</v>
      </c>
      <c r="F29" s="65">
        <f>158.4+28.4</f>
        <v>186.8</v>
      </c>
      <c r="G29" s="6"/>
      <c r="H29" s="6"/>
      <c r="I29" s="31"/>
      <c r="J29" s="31"/>
    </row>
    <row r="30" spans="1:10" s="54" customFormat="1" ht="28.8" x14ac:dyDescent="0.2">
      <c r="A30" s="40">
        <f t="shared" si="0"/>
        <v>27</v>
      </c>
      <c r="B30" s="47" t="s">
        <v>70</v>
      </c>
      <c r="C30" s="47" t="s">
        <v>38</v>
      </c>
      <c r="D30" s="44" t="s">
        <v>9</v>
      </c>
      <c r="E30" s="43">
        <f t="shared" si="3"/>
        <v>10</v>
      </c>
      <c r="F30" s="68">
        <f>158.4+38.4</f>
        <v>196.8</v>
      </c>
      <c r="G30" s="48"/>
      <c r="H30" s="48" t="s">
        <v>71</v>
      </c>
      <c r="I30" s="46"/>
      <c r="J30" s="46"/>
    </row>
    <row r="31" spans="1:10" ht="14.4" x14ac:dyDescent="0.2">
      <c r="A31" s="20">
        <f t="shared" si="0"/>
        <v>28</v>
      </c>
      <c r="B31" s="34" t="s">
        <v>37</v>
      </c>
      <c r="C31" s="30" t="s">
        <v>48</v>
      </c>
      <c r="D31" s="30" t="s">
        <v>6</v>
      </c>
      <c r="E31" s="23">
        <f t="shared" si="3"/>
        <v>3.3000000000000114</v>
      </c>
      <c r="F31" s="65">
        <f>158.4+41.7</f>
        <v>200.10000000000002</v>
      </c>
      <c r="G31" s="6"/>
      <c r="H31" s="6"/>
      <c r="I31" s="31"/>
      <c r="J31" s="31"/>
    </row>
    <row r="32" spans="1:10" ht="14.4" x14ac:dyDescent="0.2">
      <c r="A32" s="20">
        <f t="shared" si="0"/>
        <v>29</v>
      </c>
      <c r="B32" s="34" t="s">
        <v>49</v>
      </c>
      <c r="C32" s="30" t="s">
        <v>50</v>
      </c>
      <c r="D32" s="30" t="s">
        <v>14</v>
      </c>
      <c r="E32" s="23">
        <f t="shared" si="3"/>
        <v>9.2999999999999829</v>
      </c>
      <c r="F32" s="65">
        <f>158.4+51</f>
        <v>209.4</v>
      </c>
      <c r="G32" s="6"/>
      <c r="H32" s="6"/>
      <c r="I32" s="31"/>
      <c r="J32" s="31"/>
    </row>
    <row r="33" spans="1:10" ht="14.4" x14ac:dyDescent="0.2">
      <c r="A33" s="20">
        <f t="shared" si="0"/>
        <v>30</v>
      </c>
      <c r="B33" s="34" t="s">
        <v>51</v>
      </c>
      <c r="C33" s="30" t="s">
        <v>52</v>
      </c>
      <c r="D33" s="30"/>
      <c r="E33" s="23">
        <f t="shared" si="3"/>
        <v>2</v>
      </c>
      <c r="F33" s="65">
        <f>158.4+53</f>
        <v>211.4</v>
      </c>
      <c r="G33" s="6"/>
      <c r="H33" s="6" t="s">
        <v>59</v>
      </c>
      <c r="I33" s="31"/>
      <c r="J33" s="31"/>
    </row>
    <row r="34" spans="1:10" ht="21.6" x14ac:dyDescent="0.2">
      <c r="A34" s="20">
        <f t="shared" si="0"/>
        <v>31</v>
      </c>
      <c r="B34" s="34" t="s">
        <v>53</v>
      </c>
      <c r="C34" s="30" t="s">
        <v>50</v>
      </c>
      <c r="D34" s="30" t="s">
        <v>54</v>
      </c>
      <c r="E34" s="23">
        <f t="shared" si="3"/>
        <v>0.20000000000001705</v>
      </c>
      <c r="F34" s="33">
        <f>158.4+53.2</f>
        <v>211.60000000000002</v>
      </c>
      <c r="G34" s="6"/>
      <c r="H34" s="4" t="s">
        <v>72</v>
      </c>
      <c r="I34" s="31"/>
      <c r="J34" s="31"/>
    </row>
    <row r="35" spans="1:10" ht="14.4" x14ac:dyDescent="0.2">
      <c r="A35" s="20">
        <f t="shared" si="0"/>
        <v>32</v>
      </c>
      <c r="B35" s="34" t="s">
        <v>56</v>
      </c>
      <c r="C35" s="30" t="s">
        <v>55</v>
      </c>
      <c r="D35" s="30" t="s">
        <v>30</v>
      </c>
      <c r="E35" s="23">
        <f t="shared" si="3"/>
        <v>31.899999999999977</v>
      </c>
      <c r="F35" s="65">
        <f>158.4+85.1</f>
        <v>243.5</v>
      </c>
      <c r="G35" s="6"/>
      <c r="H35" s="6" t="s">
        <v>60</v>
      </c>
      <c r="I35" s="31"/>
      <c r="J35" s="31"/>
    </row>
    <row r="36" spans="1:10" ht="14.4" x14ac:dyDescent="0.2">
      <c r="A36" s="20">
        <f t="shared" si="0"/>
        <v>33</v>
      </c>
      <c r="B36" s="34" t="s">
        <v>57</v>
      </c>
      <c r="C36" s="30" t="s">
        <v>55</v>
      </c>
      <c r="D36" s="30" t="s">
        <v>30</v>
      </c>
      <c r="E36" s="23">
        <f t="shared" si="3"/>
        <v>11.5</v>
      </c>
      <c r="F36" s="65">
        <f>158.4+96.6</f>
        <v>255</v>
      </c>
      <c r="G36" s="6"/>
      <c r="H36" s="6"/>
      <c r="I36" s="31"/>
      <c r="J36" s="31"/>
    </row>
    <row r="37" spans="1:10" ht="14.4" x14ac:dyDescent="0.2">
      <c r="A37" s="20">
        <f t="shared" si="0"/>
        <v>34</v>
      </c>
      <c r="B37" s="21" t="s">
        <v>58</v>
      </c>
      <c r="C37" s="30" t="s">
        <v>55</v>
      </c>
      <c r="D37" s="30" t="s">
        <v>12</v>
      </c>
      <c r="E37" s="23">
        <f t="shared" si="3"/>
        <v>16.300000000000011</v>
      </c>
      <c r="F37" s="65">
        <f>158.4+112.9</f>
        <v>271.3</v>
      </c>
      <c r="G37" s="6"/>
      <c r="H37" s="4"/>
      <c r="I37" s="31"/>
      <c r="J37" s="31"/>
    </row>
    <row r="38" spans="1:10" s="54" customFormat="1" ht="14.4" x14ac:dyDescent="0.2">
      <c r="A38" s="20">
        <f t="shared" si="0"/>
        <v>35</v>
      </c>
      <c r="B38" s="21" t="s">
        <v>16</v>
      </c>
      <c r="C38" s="69" t="s">
        <v>50</v>
      </c>
      <c r="D38" s="69" t="s">
        <v>11</v>
      </c>
      <c r="E38" s="23">
        <f t="shared" si="3"/>
        <v>22.5</v>
      </c>
      <c r="F38" s="65">
        <f>158.4+135.4</f>
        <v>293.8</v>
      </c>
      <c r="G38" s="70"/>
      <c r="H38" s="71"/>
      <c r="I38" s="72"/>
      <c r="J38" s="72"/>
    </row>
    <row r="39" spans="1:10" ht="14.4" x14ac:dyDescent="0.2">
      <c r="A39" s="20">
        <f t="shared" si="0"/>
        <v>36</v>
      </c>
      <c r="B39" s="32" t="s">
        <v>64</v>
      </c>
      <c r="C39" s="30" t="s">
        <v>50</v>
      </c>
      <c r="D39" s="30" t="s">
        <v>76</v>
      </c>
      <c r="E39" s="23">
        <f t="shared" si="3"/>
        <v>7.6999999999999886</v>
      </c>
      <c r="F39" s="65">
        <f>158.4+143.1</f>
        <v>301.5</v>
      </c>
      <c r="G39" s="6"/>
      <c r="H39" s="10"/>
      <c r="I39" s="31"/>
      <c r="J39" s="31"/>
    </row>
    <row r="40" spans="1:10" s="54" customFormat="1" ht="28.8" x14ac:dyDescent="0.2">
      <c r="A40" s="40">
        <f t="shared" si="0"/>
        <v>37</v>
      </c>
      <c r="B40" s="67" t="s">
        <v>77</v>
      </c>
      <c r="C40" s="44" t="s">
        <v>52</v>
      </c>
      <c r="D40" s="44" t="s">
        <v>11</v>
      </c>
      <c r="E40" s="43">
        <f t="shared" si="3"/>
        <v>6.7000000000000455</v>
      </c>
      <c r="F40" s="68">
        <f>158.4+149.8</f>
        <v>308.20000000000005</v>
      </c>
      <c r="G40" s="48"/>
      <c r="H40" s="49" t="s">
        <v>93</v>
      </c>
      <c r="I40" s="46" t="s">
        <v>94</v>
      </c>
      <c r="J40" s="46" t="s">
        <v>95</v>
      </c>
    </row>
    <row r="41" spans="1:10" ht="14.4" x14ac:dyDescent="0.2">
      <c r="A41" s="20">
        <f t="shared" si="0"/>
        <v>38</v>
      </c>
      <c r="B41" s="21" t="s">
        <v>78</v>
      </c>
      <c r="C41" s="30" t="s">
        <v>55</v>
      </c>
      <c r="D41" s="30" t="s">
        <v>13</v>
      </c>
      <c r="E41" s="23">
        <f t="shared" si="3"/>
        <v>1.8999999999999773</v>
      </c>
      <c r="F41" s="65">
        <f>158.4+151.7</f>
        <v>310.10000000000002</v>
      </c>
      <c r="G41" s="6"/>
      <c r="H41" s="4"/>
      <c r="I41" s="31"/>
      <c r="J41" s="31"/>
    </row>
    <row r="42" spans="1:10" ht="14.4" x14ac:dyDescent="0.2">
      <c r="A42" s="73">
        <f t="shared" si="0"/>
        <v>39</v>
      </c>
      <c r="B42" s="74" t="s">
        <v>79</v>
      </c>
      <c r="C42" s="75" t="s">
        <v>50</v>
      </c>
      <c r="D42" s="75" t="s">
        <v>19</v>
      </c>
      <c r="E42" s="76">
        <f t="shared" si="3"/>
        <v>2.6000000000000227</v>
      </c>
      <c r="F42" s="65">
        <f>158.4+154.3</f>
        <v>312.70000000000005</v>
      </c>
      <c r="G42" s="77"/>
      <c r="H42" s="71"/>
      <c r="I42" s="78"/>
      <c r="J42" s="78"/>
    </row>
    <row r="43" spans="1:10" ht="14.4" x14ac:dyDescent="0.2">
      <c r="A43" s="35">
        <f t="shared" si="0"/>
        <v>40</v>
      </c>
      <c r="B43" s="21" t="s">
        <v>18</v>
      </c>
      <c r="C43" s="36" t="s">
        <v>55</v>
      </c>
      <c r="D43" s="36" t="s">
        <v>17</v>
      </c>
      <c r="E43" s="23">
        <f t="shared" si="3"/>
        <v>2.5</v>
      </c>
      <c r="F43" s="65">
        <f>158.4+156.8</f>
        <v>315.20000000000005</v>
      </c>
      <c r="G43" s="9"/>
      <c r="H43" s="9"/>
      <c r="I43" s="37"/>
      <c r="J43" s="37"/>
    </row>
    <row r="44" spans="1:10" ht="14.4" x14ac:dyDescent="0.2">
      <c r="A44" s="35">
        <f t="shared" si="0"/>
        <v>41</v>
      </c>
      <c r="B44" s="38" t="s">
        <v>80</v>
      </c>
      <c r="C44" s="36" t="s">
        <v>50</v>
      </c>
      <c r="D44" s="36" t="s">
        <v>5</v>
      </c>
      <c r="E44" s="23">
        <f t="shared" si="3"/>
        <v>0.5</v>
      </c>
      <c r="F44" s="65">
        <f>158.4+157.3</f>
        <v>315.70000000000005</v>
      </c>
      <c r="G44" s="9"/>
      <c r="H44" s="10" t="s">
        <v>82</v>
      </c>
      <c r="I44" s="37"/>
      <c r="J44" s="37"/>
    </row>
    <row r="45" spans="1:10" s="54" customFormat="1" ht="14.4" x14ac:dyDescent="0.2">
      <c r="A45" s="50">
        <f t="shared" si="0"/>
        <v>42</v>
      </c>
      <c r="B45" s="51" t="s">
        <v>81</v>
      </c>
      <c r="C45" s="52"/>
      <c r="D45" s="52"/>
      <c r="E45" s="43">
        <f t="shared" si="3"/>
        <v>0.39999999999997726</v>
      </c>
      <c r="F45" s="68">
        <f>158.4+157.7</f>
        <v>316.10000000000002</v>
      </c>
      <c r="G45" s="53"/>
      <c r="H45" s="49" t="s">
        <v>97</v>
      </c>
      <c r="I45" s="82" t="s">
        <v>96</v>
      </c>
      <c r="J45" s="83"/>
    </row>
    <row r="46" spans="1:10" s="54" customFormat="1" ht="4.8" customHeight="1" thickBot="1" x14ac:dyDescent="0.25">
      <c r="A46" s="56"/>
      <c r="B46" s="57"/>
      <c r="C46" s="57"/>
      <c r="D46" s="57"/>
      <c r="E46" s="58"/>
      <c r="F46" s="59"/>
      <c r="G46" s="60"/>
      <c r="H46" s="60"/>
      <c r="I46" s="80"/>
      <c r="J46" s="81"/>
    </row>
    <row r="47" spans="1:10" ht="13.8" thickTop="1" x14ac:dyDescent="0.2">
      <c r="D47"/>
    </row>
    <row r="48" spans="1:10" ht="13.2" x14ac:dyDescent="0.2">
      <c r="A48" s="61" t="s">
        <v>15</v>
      </c>
      <c r="D48" s="11" t="s">
        <v>83</v>
      </c>
    </row>
    <row r="49" spans="1:5" x14ac:dyDescent="0.2">
      <c r="A49" s="5" t="s">
        <v>27</v>
      </c>
      <c r="D49" s="5" t="s">
        <v>84</v>
      </c>
    </row>
    <row r="50" spans="1:5" ht="13.2" x14ac:dyDescent="0.2">
      <c r="A50" s="61"/>
      <c r="D50"/>
      <c r="E50"/>
    </row>
    <row r="51" spans="1:5" ht="13.2" x14ac:dyDescent="0.2">
      <c r="A51" s="61"/>
    </row>
    <row r="72" spans="1:5" ht="13.2" x14ac:dyDescent="0.2">
      <c r="A72" s="79" t="s">
        <v>85</v>
      </c>
    </row>
    <row r="73" spans="1:5" ht="13.2" x14ac:dyDescent="0.2">
      <c r="A73"/>
      <c r="C73"/>
    </row>
    <row r="75" spans="1:5" ht="13.2" x14ac:dyDescent="0.2">
      <c r="A75"/>
    </row>
    <row r="76" spans="1:5" ht="13.2" x14ac:dyDescent="0.2">
      <c r="D76"/>
    </row>
    <row r="77" spans="1:5" ht="13.2" x14ac:dyDescent="0.2">
      <c r="E77"/>
    </row>
    <row r="86" spans="1:5" ht="13.2" x14ac:dyDescent="0.2">
      <c r="C86"/>
    </row>
    <row r="92" spans="1:5" ht="13.2" x14ac:dyDescent="0.2">
      <c r="A92"/>
      <c r="E92"/>
    </row>
    <row r="95" spans="1:5" ht="13.2" x14ac:dyDescent="0.2">
      <c r="E95"/>
    </row>
    <row r="100" spans="4:5" x14ac:dyDescent="0.2">
      <c r="E100" s="5"/>
    </row>
    <row r="101" spans="4:5" ht="13.2" x14ac:dyDescent="0.2">
      <c r="D101"/>
      <c r="E101" s="5"/>
    </row>
    <row r="120" spans="3:3" ht="13.2" x14ac:dyDescent="0.2">
      <c r="C120"/>
    </row>
  </sheetData>
  <mergeCells count="2">
    <mergeCell ref="I46:J46"/>
    <mergeCell ref="I45:J45"/>
  </mergeCells>
  <phoneticPr fontId="2"/>
  <pageMargins left="0.23622047244094491" right="0.23622047244094491" top="0.74803149606299213" bottom="0.74803149606299213" header="0.31496062992125984" footer="0.31496062992125984"/>
  <pageSetup paperSize="9" scale="45" fitToHeight="0" orientation="portrait" horizontalDpi="4294967293" verticalDpi="4294967293" r:id="rId1"/>
  <headerFooter alignWithMargins="0"/>
  <rowBreaks count="1" manualBreakCount="1">
    <brk id="92" max="9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size="2" baseType="lpstr">
      <vt:lpstr>姫路300</vt:lpstr>
      <vt:lpstr>姫路300!Print_Area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John Smith</dc:creator>
  <cp:lastModifiedBy>t_katayama</cp:lastModifiedBy>
  <cp:lastPrinted>2022-08-10T10:17:12Z</cp:lastPrinted>
  <dcterms:created xsi:type="dcterms:W3CDTF">2011-02-06T12:06:47Z</dcterms:created>
  <dcterms:modified xsi:type="dcterms:W3CDTF">2022-08-10T10:17:20Z</dcterms:modified>
</cp:coreProperties>
</file>