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C:\Users\t_katayama\Desktop\片山保管用\DOC\パーソナル\パーソナル\903姫路200\"/>
    </mc:Choice>
  </mc:AlternateContent>
  <xr:revisionPtr revIDLastSave="0" documentId="13_ncr:1_{9E18E32B-6EAF-44F9-9773-A0FE9F306117}" xr6:coauthVersionLast="47" xr6:coauthVersionMax="47" xr10:uidLastSave="{00000000-0000-0000-0000-000000000000}"/>
  <bookViews>
    <workbookView xWindow="-108" yWindow="-108" windowWidth="23256" windowHeight="14016" xr2:uid="{00000000-000D-0000-FFFF-FFFF00000000}"/>
  </bookViews>
  <sheets>
    <sheet name="姫路200" sheetId="7" r:id="rId1"/>
  </sheets>
  <definedNames>
    <definedName name="_xlnm.Print_Area" localSheetId="0">姫路200!$A$1:$J$93</definedName>
    <definedName name="_xlnm.Print_Titles" localSheetId="0">姫路200!$1:$2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7" l="1"/>
  <c r="F52" i="7"/>
  <c r="F51" i="7"/>
  <c r="F50" i="7"/>
  <c r="F49" i="7"/>
  <c r="F48" i="7"/>
  <c r="F47" i="7"/>
  <c r="F46" i="7"/>
  <c r="F45" i="7"/>
  <c r="F44" i="7"/>
  <c r="F43" i="7"/>
  <c r="F42" i="7"/>
  <c r="F41" i="7"/>
  <c r="F40" i="7"/>
  <c r="F39" i="7"/>
  <c r="E18" i="7"/>
  <c r="E19" i="7"/>
  <c r="E20" i="7"/>
  <c r="E21" i="7"/>
  <c r="E22" i="7"/>
  <c r="F37" i="7"/>
  <c r="F38" i="7"/>
  <c r="F36" i="7"/>
  <c r="F35" i="7"/>
  <c r="F34" i="7"/>
  <c r="F33" i="7"/>
  <c r="F32" i="7"/>
  <c r="F31" i="7"/>
  <c r="F30" i="7"/>
  <c r="E29" i="7"/>
  <c r="E27" i="7"/>
  <c r="E28" i="7"/>
  <c r="E40" i="7" l="1"/>
  <c r="E43" i="7"/>
  <c r="E42" i="7"/>
  <c r="E41" i="7"/>
  <c r="J1" i="7"/>
  <c r="E53" i="7"/>
  <c r="E52" i="7" l="1"/>
  <c r="E51" i="7"/>
  <c r="E50" i="7"/>
  <c r="E49" i="7"/>
  <c r="E48" i="7"/>
  <c r="E38" i="7"/>
  <c r="E35" i="7"/>
  <c r="E34" i="7"/>
  <c r="E9" i="7" l="1"/>
  <c r="E47" i="7" l="1"/>
  <c r="E46" i="7"/>
  <c r="E45" i="7"/>
  <c r="E44" i="7"/>
  <c r="E39" i="7"/>
  <c r="E37" i="7"/>
  <c r="E36" i="7"/>
  <c r="E33" i="7"/>
  <c r="E32" i="7"/>
  <c r="E31" i="7"/>
  <c r="E30" i="7"/>
  <c r="E26" i="7"/>
  <c r="E25" i="7"/>
  <c r="E24" i="7"/>
  <c r="E23" i="7"/>
  <c r="E17" i="7"/>
  <c r="E16" i="7"/>
  <c r="E15" i="7"/>
  <c r="E14" i="7"/>
  <c r="E13" i="7"/>
  <c r="E12" i="7"/>
  <c r="E11" i="7"/>
  <c r="E10" i="7"/>
  <c r="E6" i="7"/>
  <c r="E7" i="7"/>
  <c r="E8" i="7"/>
  <c r="E5" i="7"/>
  <c r="A5" i="7" l="1"/>
  <c r="A6" i="7" s="1"/>
  <c r="A7" i="7" s="1"/>
  <c r="A8" i="7" s="1"/>
  <c r="A9" i="7" s="1"/>
  <c r="A10" i="7" s="1"/>
  <c r="A11" i="7" s="1"/>
  <c r="A12" i="7" s="1"/>
  <c r="A13" i="7" s="1"/>
  <c r="A14" i="7" s="1"/>
  <c r="A15" i="7" s="1"/>
  <c r="A16" i="7" s="1"/>
  <c r="A17" i="7" s="1"/>
  <c r="A18" i="7" l="1"/>
  <c r="A19" i="7" s="1"/>
  <c r="A20" i="7" s="1"/>
  <c r="A21" i="7" s="1"/>
  <c r="A22" i="7" s="1"/>
  <c r="A23" i="7" s="1"/>
  <c r="A24" i="7" s="1"/>
  <c r="A25" i="7" s="1"/>
  <c r="A26" i="7" s="1"/>
  <c r="A27" i="7" s="1"/>
  <c r="A28" i="7" s="1"/>
  <c r="A29" i="7" s="1"/>
  <c r="A30" i="7" s="1"/>
  <c r="A31" i="7" s="1"/>
  <c r="A32" i="7" s="1"/>
  <c r="A33" i="7" s="1"/>
  <c r="A34" i="7" l="1"/>
  <c r="A35" i="7" s="1"/>
  <c r="A36" i="7" s="1"/>
  <c r="A37" i="7" s="1"/>
  <c r="A38" i="7" s="1"/>
  <c r="A39" i="7" l="1"/>
  <c r="A40" i="7" s="1"/>
  <c r="A41" i="7" s="1"/>
  <c r="A42" i="7" l="1"/>
  <c r="A43" i="7" s="1"/>
  <c r="A44" i="7" s="1"/>
  <c r="A45" i="7" s="1"/>
  <c r="A46" i="7" s="1"/>
  <c r="A47" i="7" s="1"/>
  <c r="A48" i="7" s="1"/>
  <c r="A49" i="7" s="1"/>
  <c r="A50" i="7" s="1"/>
  <c r="A51" i="7" s="1"/>
  <c r="A52" i="7" s="1"/>
  <c r="A53" i="7" s="1"/>
</calcChain>
</file>

<file path=xl/sharedStrings.xml><?xml version="1.0" encoding="utf-8"?>
<sst xmlns="http://schemas.openxmlformats.org/spreadsheetml/2006/main" count="186" uniqueCount="98">
  <si>
    <t>ポイント</t>
    <phoneticPr fontId="1"/>
  </si>
  <si>
    <t>道路</t>
    <rPh sb="0" eb="2">
      <t>ドウロ</t>
    </rPh>
    <phoneticPr fontId="1"/>
  </si>
  <si>
    <t>区間</t>
    <rPh sb="0" eb="2">
      <t>クカン</t>
    </rPh>
    <phoneticPr fontId="1"/>
  </si>
  <si>
    <t>合計</t>
    <rPh sb="0" eb="2">
      <t>ゴウケイ</t>
    </rPh>
    <phoneticPr fontId="1"/>
  </si>
  <si>
    <t>備考</t>
    <rPh sb="0" eb="2">
      <t>ビコウ</t>
    </rPh>
    <phoneticPr fontId="1"/>
  </si>
  <si>
    <t>ＰＣ開閉時間</t>
    <rPh sb="2" eb="3">
      <t>ヒラ</t>
    </rPh>
    <rPh sb="3" eb="4">
      <t>ト</t>
    </rPh>
    <rPh sb="4" eb="6">
      <t>ジカン</t>
    </rPh>
    <phoneticPr fontId="1"/>
  </si>
  <si>
    <t>スタート</t>
    <phoneticPr fontId="1"/>
  </si>
  <si>
    <t>姫路体育館前S</t>
    <rPh sb="0" eb="2">
      <t>ヒメジ</t>
    </rPh>
    <rPh sb="2" eb="5">
      <t>タイイクカン</t>
    </rPh>
    <rPh sb="5" eb="6">
      <t>マエ</t>
    </rPh>
    <phoneticPr fontId="1"/>
  </si>
  <si>
    <t>直進</t>
    <rPh sb="0" eb="2">
      <t>チョクシン</t>
    </rPh>
    <phoneticPr fontId="1"/>
  </si>
  <si>
    <t>右折</t>
    <rPh sb="0" eb="2">
      <t>ウセツ</t>
    </rPh>
    <phoneticPr fontId="1"/>
  </si>
  <si>
    <t>市道</t>
    <rPh sb="0" eb="2">
      <t>シドウ</t>
    </rPh>
    <phoneticPr fontId="1"/>
  </si>
  <si>
    <t>手柄山公園東S</t>
    <rPh sb="0" eb="3">
      <t>テガラヤマ</t>
    </rPh>
    <rPh sb="3" eb="5">
      <t>コウエン</t>
    </rPh>
    <rPh sb="5" eb="6">
      <t>ヒガシ</t>
    </rPh>
    <phoneticPr fontId="1"/>
  </si>
  <si>
    <t>左折</t>
    <rPh sb="0" eb="2">
      <t>サセツ</t>
    </rPh>
    <phoneticPr fontId="1"/>
  </si>
  <si>
    <t>市之橋S</t>
    <rPh sb="0" eb="1">
      <t>イチ</t>
    </rPh>
    <rPh sb="1" eb="2">
      <t>ノ</t>
    </rPh>
    <rPh sb="2" eb="3">
      <t>ハシ</t>
    </rPh>
    <phoneticPr fontId="1"/>
  </si>
  <si>
    <t>中之町S</t>
    <rPh sb="0" eb="3">
      <t>ナカノマチ</t>
    </rPh>
    <phoneticPr fontId="1"/>
  </si>
  <si>
    <t>大日S</t>
    <rPh sb="0" eb="2">
      <t>ダイニチ</t>
    </rPh>
    <phoneticPr fontId="1"/>
  </si>
  <si>
    <t>福崎新町S</t>
    <rPh sb="0" eb="2">
      <t>フクサキ</t>
    </rPh>
    <rPh sb="2" eb="4">
      <t>シンマチ</t>
    </rPh>
    <phoneticPr fontId="1"/>
  </si>
  <si>
    <t>十字路</t>
    <rPh sb="0" eb="3">
      <t>ジュウジロ</t>
    </rPh>
    <phoneticPr fontId="1"/>
  </si>
  <si>
    <t>Y字路</t>
    <rPh sb="1" eb="3">
      <t>ジロ</t>
    </rPh>
    <phoneticPr fontId="1"/>
  </si>
  <si>
    <t>左に鬼の人形が目印</t>
    <rPh sb="0" eb="1">
      <t>ヒダリ</t>
    </rPh>
    <rPh sb="2" eb="3">
      <t>オニ</t>
    </rPh>
    <rPh sb="4" eb="6">
      <t>ニンギョウ</t>
    </rPh>
    <rPh sb="7" eb="9">
      <t>メジルシ</t>
    </rPh>
    <phoneticPr fontId="1"/>
  </si>
  <si>
    <t>右方向</t>
    <rPh sb="0" eb="3">
      <t>ミギホウコウ</t>
    </rPh>
    <phoneticPr fontId="1"/>
  </si>
  <si>
    <t>変形十字路</t>
    <rPh sb="0" eb="2">
      <t>ヘンケイ</t>
    </rPh>
    <rPh sb="2" eb="5">
      <t>ジュウジロ</t>
    </rPh>
    <phoneticPr fontId="1"/>
  </si>
  <si>
    <t>T字路</t>
    <rPh sb="1" eb="3">
      <t>ジロ</t>
    </rPh>
    <phoneticPr fontId="1"/>
  </si>
  <si>
    <t>（注）感知識信号です。</t>
    <rPh sb="1" eb="2">
      <t>チュウ</t>
    </rPh>
    <rPh sb="3" eb="4">
      <t>カン</t>
    </rPh>
    <rPh sb="4" eb="6">
      <t>チシキ</t>
    </rPh>
    <rPh sb="6" eb="8">
      <t>シンゴウ</t>
    </rPh>
    <phoneticPr fontId="1"/>
  </si>
  <si>
    <t>城見台公園前S</t>
    <rPh sb="0" eb="3">
      <t>シロミダイ</t>
    </rPh>
    <rPh sb="3" eb="5">
      <t>コウエン</t>
    </rPh>
    <rPh sb="5" eb="6">
      <t>マエ</t>
    </rPh>
    <phoneticPr fontId="1"/>
  </si>
  <si>
    <t>右手に福崎駅がみえてきます。信号がないので注意。</t>
    <rPh sb="0" eb="2">
      <t>ミギテ</t>
    </rPh>
    <rPh sb="3" eb="6">
      <t>フクサキエキ</t>
    </rPh>
    <rPh sb="14" eb="16">
      <t>シンゴウ</t>
    </rPh>
    <rPh sb="21" eb="23">
      <t>チュウイ</t>
    </rPh>
    <phoneticPr fontId="1"/>
  </si>
  <si>
    <t>細い川沿いの道へ。</t>
    <rPh sb="0" eb="1">
      <t>ホソ</t>
    </rPh>
    <rPh sb="2" eb="4">
      <t>カワゾ</t>
    </rPh>
    <rPh sb="6" eb="7">
      <t>ミチ</t>
    </rPh>
    <phoneticPr fontId="1"/>
  </si>
  <si>
    <t>市道（市役所北通り）</t>
    <rPh sb="0" eb="2">
      <t>シドウ</t>
    </rPh>
    <rPh sb="3" eb="6">
      <t>シヤクショ</t>
    </rPh>
    <rPh sb="6" eb="7">
      <t>キタ</t>
    </rPh>
    <rPh sb="7" eb="8">
      <t>トオ</t>
    </rPh>
    <phoneticPr fontId="1"/>
  </si>
  <si>
    <t>鶴居駅前　S</t>
    <rPh sb="0" eb="3">
      <t>ツルイエキ</t>
    </rPh>
    <rPh sb="3" eb="4">
      <t>マエ</t>
    </rPh>
    <phoneticPr fontId="1"/>
  </si>
  <si>
    <t>県道214号</t>
    <rPh sb="0" eb="2">
      <t>ケンドウ</t>
    </rPh>
    <rPh sb="5" eb="6">
      <t>ゴウ</t>
    </rPh>
    <phoneticPr fontId="1"/>
  </si>
  <si>
    <t>県道62号</t>
    <rPh sb="4" eb="5">
      <t>ゴウ</t>
    </rPh>
    <phoneticPr fontId="1"/>
  </si>
  <si>
    <t>県道5号</t>
    <rPh sb="3" eb="4">
      <t>ゴウ</t>
    </rPh>
    <phoneticPr fontId="1"/>
  </si>
  <si>
    <t>県道518号</t>
    <rPh sb="5" eb="6">
      <t>ゴウ</t>
    </rPh>
    <phoneticPr fontId="1"/>
  </si>
  <si>
    <t>国道312号</t>
    <rPh sb="5" eb="6">
      <t>ゴウ</t>
    </rPh>
    <phoneticPr fontId="1"/>
  </si>
  <si>
    <t>県道405号</t>
    <rPh sb="5" eb="6">
      <t>ゴウ</t>
    </rPh>
    <phoneticPr fontId="1"/>
  </si>
  <si>
    <t>県道215号</t>
    <rPh sb="5" eb="6">
      <t>ゴウ</t>
    </rPh>
    <phoneticPr fontId="1"/>
  </si>
  <si>
    <t>県道404号</t>
    <rPh sb="5" eb="6">
      <t>ゴウ</t>
    </rPh>
    <phoneticPr fontId="1"/>
  </si>
  <si>
    <t>この先信号多いので注意</t>
    <rPh sb="2" eb="3">
      <t>サキ</t>
    </rPh>
    <rPh sb="3" eb="6">
      <t>シンゴウオオ</t>
    </rPh>
    <rPh sb="9" eb="11">
      <t>チュウイ</t>
    </rPh>
    <phoneticPr fontId="1"/>
  </si>
  <si>
    <t>橋を渡る</t>
    <rPh sb="0" eb="1">
      <t>ハシ</t>
    </rPh>
    <rPh sb="2" eb="3">
      <t>ワタ</t>
    </rPh>
    <phoneticPr fontId="1"/>
  </si>
  <si>
    <t>道なり左折</t>
    <rPh sb="0" eb="1">
      <t>ミチ</t>
    </rPh>
    <rPh sb="3" eb="5">
      <t>サセツ</t>
    </rPh>
    <phoneticPr fontId="1"/>
  </si>
  <si>
    <t>国道312号に合流。この後しばらく直進。
35キロ付近より生野まで緩い登りが続き、その後一気に下ります</t>
    <rPh sb="0" eb="2">
      <t>コクドウ</t>
    </rPh>
    <rPh sb="5" eb="6">
      <t>ゴウ</t>
    </rPh>
    <rPh sb="7" eb="9">
      <t>ゴウリュウ</t>
    </rPh>
    <rPh sb="12" eb="13">
      <t>アト</t>
    </rPh>
    <rPh sb="17" eb="19">
      <t>チョクシン</t>
    </rPh>
    <rPh sb="25" eb="27">
      <t>フキン</t>
    </rPh>
    <rPh sb="29" eb="31">
      <t>イクノ</t>
    </rPh>
    <rPh sb="33" eb="34">
      <t>ユル</t>
    </rPh>
    <rPh sb="35" eb="36">
      <t>ノボ</t>
    </rPh>
    <rPh sb="38" eb="39">
      <t>ツヅ</t>
    </rPh>
    <rPh sb="43" eb="44">
      <t>ゴ</t>
    </rPh>
    <rPh sb="44" eb="46">
      <t>イッキ</t>
    </rPh>
    <rPh sb="47" eb="48">
      <t>クダ</t>
    </rPh>
    <phoneticPr fontId="1"/>
  </si>
  <si>
    <t>十字路　S</t>
    <rPh sb="0" eb="3">
      <t>ジュウジロ</t>
    </rPh>
    <phoneticPr fontId="1"/>
  </si>
  <si>
    <t>県道104号</t>
    <rPh sb="0" eb="2">
      <t>ケンドウ</t>
    </rPh>
    <rPh sb="5" eb="6">
      <t>ゴウ</t>
    </rPh>
    <phoneticPr fontId="1"/>
  </si>
  <si>
    <t>この先竹田城下町のまちなみ。</t>
    <rPh sb="2" eb="3">
      <t>サキ</t>
    </rPh>
    <rPh sb="3" eb="5">
      <t>タケダ</t>
    </rPh>
    <rPh sb="5" eb="6">
      <t>シロ</t>
    </rPh>
    <rPh sb="6" eb="8">
      <t>シタマチ</t>
    </rPh>
    <phoneticPr fontId="1"/>
  </si>
  <si>
    <t>国道9号</t>
    <rPh sb="3" eb="4">
      <t>ゴウ</t>
    </rPh>
    <phoneticPr fontId="1"/>
  </si>
  <si>
    <t>国道9号へ。交通量やや多し</t>
    <rPh sb="0" eb="2">
      <t>コクドウ</t>
    </rPh>
    <rPh sb="3" eb="4">
      <t>ゴウ</t>
    </rPh>
    <rPh sb="6" eb="9">
      <t>コウツウリョウ</t>
    </rPh>
    <rPh sb="11" eb="12">
      <t>オオ</t>
    </rPh>
    <phoneticPr fontId="1"/>
  </si>
  <si>
    <t>宮田　S</t>
    <rPh sb="0" eb="2">
      <t>ミヤタ</t>
    </rPh>
    <phoneticPr fontId="1"/>
  </si>
  <si>
    <t>県道10号</t>
    <rPh sb="0" eb="2">
      <t>ケンドウ</t>
    </rPh>
    <rPh sb="4" eb="5">
      <t>ゴウ</t>
    </rPh>
    <phoneticPr fontId="1"/>
  </si>
  <si>
    <t>糸井橋　S</t>
    <rPh sb="0" eb="2">
      <t>イトイ</t>
    </rPh>
    <rPh sb="2" eb="3">
      <t>ハシ</t>
    </rPh>
    <phoneticPr fontId="1"/>
  </si>
  <si>
    <t>PC１　巨大鯉</t>
    <rPh sb="4" eb="6">
      <t>キョダイ</t>
    </rPh>
    <rPh sb="6" eb="7">
      <t>コイ</t>
    </rPh>
    <phoneticPr fontId="1"/>
  </si>
  <si>
    <t>巨大鯉をバックに自転車の写真を撮るか満面の笑みで自撮りすること。なお写真のプロパティを通過証明とします。</t>
    <rPh sb="0" eb="2">
      <t>キョダイ</t>
    </rPh>
    <rPh sb="2" eb="3">
      <t>コイ</t>
    </rPh>
    <rPh sb="8" eb="11">
      <t>ジテンシャ</t>
    </rPh>
    <rPh sb="12" eb="14">
      <t>シャシン</t>
    </rPh>
    <rPh sb="15" eb="16">
      <t>ト</t>
    </rPh>
    <rPh sb="18" eb="20">
      <t>マンメン</t>
    </rPh>
    <rPh sb="21" eb="22">
      <t>エ</t>
    </rPh>
    <rPh sb="24" eb="26">
      <t>ジド</t>
    </rPh>
    <rPh sb="34" eb="36">
      <t>シャシン</t>
    </rPh>
    <rPh sb="43" eb="47">
      <t>ツウカショウメイ</t>
    </rPh>
    <phoneticPr fontId="1"/>
  </si>
  <si>
    <t>県道104号→県道2号</t>
    <rPh sb="0" eb="2">
      <t>ケンドウ</t>
    </rPh>
    <rPh sb="5" eb="6">
      <t>ゴウ</t>
    </rPh>
    <rPh sb="7" eb="9">
      <t>ケンドウ</t>
    </rPh>
    <rPh sb="10" eb="11">
      <t>ゴウ</t>
    </rPh>
    <phoneticPr fontId="1"/>
  </si>
  <si>
    <t>上小田北　S</t>
    <rPh sb="0" eb="1">
      <t>ウエ</t>
    </rPh>
    <rPh sb="1" eb="3">
      <t>オダ</t>
    </rPh>
    <rPh sb="3" eb="4">
      <t>キタ</t>
    </rPh>
    <phoneticPr fontId="1"/>
  </si>
  <si>
    <t>国道312号</t>
    <rPh sb="0" eb="2">
      <t>コクドウ</t>
    </rPh>
    <rPh sb="5" eb="6">
      <t>ゴウ</t>
    </rPh>
    <phoneticPr fontId="1"/>
  </si>
  <si>
    <t>土居西　S</t>
    <rPh sb="0" eb="2">
      <t>ドイ</t>
    </rPh>
    <rPh sb="2" eb="3">
      <t>ニシ</t>
    </rPh>
    <phoneticPr fontId="1"/>
  </si>
  <si>
    <t>国道312号→県道3号</t>
    <rPh sb="0" eb="2">
      <t>コクドウ</t>
    </rPh>
    <rPh sb="5" eb="6">
      <t>ゴウ</t>
    </rPh>
    <rPh sb="7" eb="9">
      <t>ケンドウ</t>
    </rPh>
    <rPh sb="10" eb="11">
      <t>ゴウ</t>
    </rPh>
    <phoneticPr fontId="1"/>
  </si>
  <si>
    <t>ひたすら丸山川沿いを北上</t>
    <rPh sb="4" eb="6">
      <t>マルヤマ</t>
    </rPh>
    <rPh sb="6" eb="7">
      <t>カワ</t>
    </rPh>
    <rPh sb="7" eb="8">
      <t>ゾ</t>
    </rPh>
    <rPh sb="10" eb="12">
      <t>ホクジョウ</t>
    </rPh>
    <phoneticPr fontId="1"/>
  </si>
  <si>
    <t>左折してすぐ右折</t>
    <rPh sb="0" eb="2">
      <t>サセツ</t>
    </rPh>
    <rPh sb="6" eb="8">
      <t>ウセツ</t>
    </rPh>
    <phoneticPr fontId="1"/>
  </si>
  <si>
    <t>県道9号</t>
    <rPh sb="0" eb="2">
      <t>ケンドウ</t>
    </rPh>
    <rPh sb="3" eb="4">
      <t>ゴウ</t>
    </rPh>
    <phoneticPr fontId="1"/>
  </si>
  <si>
    <t>線路をわたってすぐに右折します。</t>
    <rPh sb="0" eb="2">
      <t>センロ</t>
    </rPh>
    <rPh sb="10" eb="12">
      <t>ウセツ</t>
    </rPh>
    <phoneticPr fontId="1"/>
  </si>
  <si>
    <t>PC2 城崎温泉駅</t>
    <rPh sb="4" eb="6">
      <t>キノサキ</t>
    </rPh>
    <rPh sb="6" eb="8">
      <t>オンセン</t>
    </rPh>
    <rPh sb="8" eb="9">
      <t>エキ</t>
    </rPh>
    <phoneticPr fontId="1"/>
  </si>
  <si>
    <t>来た道戻る</t>
    <rPh sb="0" eb="1">
      <t>キ</t>
    </rPh>
    <rPh sb="2" eb="3">
      <t>ミチ</t>
    </rPh>
    <rPh sb="3" eb="4">
      <t>モド</t>
    </rPh>
    <phoneticPr fontId="1"/>
  </si>
  <si>
    <t>城崎温泉駅をバックに自転車の写真を撮るか満面の笑みで自撮りすること。なお写真のプロパティを通過証明とします。</t>
    <rPh sb="0" eb="2">
      <t>キノサキ</t>
    </rPh>
    <rPh sb="2" eb="4">
      <t>オンセン</t>
    </rPh>
    <rPh sb="4" eb="5">
      <t>エキ</t>
    </rPh>
    <phoneticPr fontId="1"/>
  </si>
  <si>
    <t>県道3号→国道312号</t>
    <rPh sb="0" eb="2">
      <t>ケンドウ</t>
    </rPh>
    <rPh sb="3" eb="4">
      <t>ゴウ</t>
    </rPh>
    <rPh sb="5" eb="7">
      <t>コクドウ</t>
    </rPh>
    <rPh sb="10" eb="11">
      <t>ゴウ</t>
    </rPh>
    <phoneticPr fontId="1"/>
  </si>
  <si>
    <t>ト字路</t>
    <rPh sb="1" eb="3">
      <t>ジロ</t>
    </rPh>
    <phoneticPr fontId="1"/>
  </si>
  <si>
    <t>県道2号→県道104号</t>
    <rPh sb="0" eb="2">
      <t>ケンドウ</t>
    </rPh>
    <rPh sb="3" eb="4">
      <t>ゴウ</t>
    </rPh>
    <rPh sb="5" eb="7">
      <t>ケンドウ</t>
    </rPh>
    <rPh sb="10" eb="11">
      <t>ゴウ</t>
    </rPh>
    <phoneticPr fontId="1"/>
  </si>
  <si>
    <t>国道9号</t>
    <rPh sb="0" eb="2">
      <t>コクドウ</t>
    </rPh>
    <rPh sb="3" eb="4">
      <t>ゴウ</t>
    </rPh>
    <phoneticPr fontId="1"/>
  </si>
  <si>
    <t>この先再び竹田城下町のまちなみ。</t>
    <rPh sb="2" eb="3">
      <t>サキ</t>
    </rPh>
    <rPh sb="3" eb="4">
      <t>フタタ</t>
    </rPh>
    <rPh sb="5" eb="7">
      <t>タケダ</t>
    </rPh>
    <rPh sb="7" eb="9">
      <t>ジョウカ</t>
    </rPh>
    <rPh sb="9" eb="10">
      <t>マチ</t>
    </rPh>
    <phoneticPr fontId="1"/>
  </si>
  <si>
    <t>この先ひたすら丸山川沿いを走ります。</t>
    <rPh sb="2" eb="3">
      <t>サキ</t>
    </rPh>
    <rPh sb="7" eb="10">
      <t>マルヤマガワ</t>
    </rPh>
    <rPh sb="10" eb="11">
      <t>ゾ</t>
    </rPh>
    <rPh sb="13" eb="14">
      <t>ハシ</t>
    </rPh>
    <phoneticPr fontId="1"/>
  </si>
  <si>
    <t>この先生野峠を越えて福崎方面へ</t>
    <rPh sb="2" eb="3">
      <t>サキ</t>
    </rPh>
    <rPh sb="3" eb="6">
      <t>イクノトウゲ</t>
    </rPh>
    <rPh sb="7" eb="8">
      <t>コ</t>
    </rPh>
    <rPh sb="10" eb="12">
      <t>フクサキ</t>
    </rPh>
    <rPh sb="12" eb="14">
      <t>ホウメン</t>
    </rPh>
    <phoneticPr fontId="1"/>
  </si>
  <si>
    <t>屋形南　S</t>
    <rPh sb="0" eb="2">
      <t>ヤカタ</t>
    </rPh>
    <rPh sb="2" eb="3">
      <t>ミナミ</t>
    </rPh>
    <phoneticPr fontId="1"/>
  </si>
  <si>
    <t>鶴居南　S</t>
    <rPh sb="0" eb="2">
      <t>ツルイ</t>
    </rPh>
    <rPh sb="2" eb="3">
      <t>ミナミ</t>
    </rPh>
    <phoneticPr fontId="1"/>
  </si>
  <si>
    <t>県道404号</t>
    <rPh sb="0" eb="2">
      <t>ケンドウ</t>
    </rPh>
    <rPh sb="5" eb="6">
      <t>ゴウ</t>
    </rPh>
    <phoneticPr fontId="1"/>
  </si>
  <si>
    <t>県道404号→県道215号</t>
    <rPh sb="0" eb="2">
      <t>ケンドウ</t>
    </rPh>
    <rPh sb="5" eb="6">
      <t>ゴウ</t>
    </rPh>
    <rPh sb="7" eb="9">
      <t>ケンドウ</t>
    </rPh>
    <rPh sb="12" eb="13">
      <t>ゴウ</t>
    </rPh>
    <phoneticPr fontId="1"/>
  </si>
  <si>
    <t>直進すること</t>
    <rPh sb="0" eb="2">
      <t>チョクシン</t>
    </rPh>
    <phoneticPr fontId="1"/>
  </si>
  <si>
    <t>市道→国道312号</t>
    <rPh sb="0" eb="2">
      <t>シドウ</t>
    </rPh>
    <rPh sb="3" eb="5">
      <t>コクドウ</t>
    </rPh>
    <rPh sb="8" eb="9">
      <t>ゴウ</t>
    </rPh>
    <phoneticPr fontId="1"/>
  </si>
  <si>
    <t>ゴールPC
ローソン 姫路砥堀南店</t>
    <phoneticPr fontId="1"/>
  </si>
  <si>
    <t>レシート取得すること</t>
    <rPh sb="4" eb="6">
      <t>シュトク</t>
    </rPh>
    <phoneticPr fontId="1"/>
  </si>
  <si>
    <t>交通量多いので注意</t>
    <rPh sb="0" eb="3">
      <t>コウツウリョウ</t>
    </rPh>
    <rPh sb="3" eb="4">
      <t>オオ</t>
    </rPh>
    <rPh sb="7" eb="9">
      <t>チュウイ</t>
    </rPh>
    <phoneticPr fontId="1"/>
  </si>
  <si>
    <t>砥堀駅　S</t>
    <rPh sb="2" eb="3">
      <t>エキ</t>
    </rPh>
    <phoneticPr fontId="1"/>
  </si>
  <si>
    <t>県道518号</t>
    <rPh sb="0" eb="2">
      <t>ケンドウ</t>
    </rPh>
    <rPh sb="5" eb="6">
      <t>ゴウ</t>
    </rPh>
    <phoneticPr fontId="1"/>
  </si>
  <si>
    <t>白国東　S</t>
    <rPh sb="0" eb="1">
      <t>シロ</t>
    </rPh>
    <rPh sb="1" eb="3">
      <t>クニサキ</t>
    </rPh>
    <phoneticPr fontId="1"/>
  </si>
  <si>
    <t>県道516号</t>
    <rPh sb="0" eb="2">
      <t>ケンドウ</t>
    </rPh>
    <rPh sb="5" eb="6">
      <t>ゴウ</t>
    </rPh>
    <phoneticPr fontId="1"/>
  </si>
  <si>
    <t>手柄公園東S</t>
    <rPh sb="0" eb="2">
      <t>テガラ</t>
    </rPh>
    <rPh sb="2" eb="4">
      <t>コウエン</t>
    </rPh>
    <rPh sb="4" eb="5">
      <t>ヒガシ</t>
    </rPh>
    <phoneticPr fontId="1"/>
  </si>
  <si>
    <t>姫路陸上競技場前　S</t>
    <rPh sb="0" eb="2">
      <t>ヒメジ</t>
    </rPh>
    <rPh sb="2" eb="4">
      <t>リクジョウ</t>
    </rPh>
    <rPh sb="4" eb="7">
      <t>キョウギジョウ</t>
    </rPh>
    <rPh sb="7" eb="8">
      <t>マエ</t>
    </rPh>
    <phoneticPr fontId="1"/>
  </si>
  <si>
    <t>ゴール受付
姫路市勤労市民会館</t>
    <rPh sb="3" eb="5">
      <t>ウケツケ</t>
    </rPh>
    <rPh sb="6" eb="9">
      <t>ヒメジシ</t>
    </rPh>
    <rPh sb="9" eb="11">
      <t>キンロウ</t>
    </rPh>
    <rPh sb="11" eb="15">
      <t>シミンカイカン</t>
    </rPh>
    <phoneticPr fontId="1"/>
  </si>
  <si>
    <t>お疲れさまでした。ゴール受付を行ってください。</t>
    <rPh sb="1" eb="2">
      <t>ツカ</t>
    </rPh>
    <rPh sb="12" eb="14">
      <t>ウケツケ</t>
    </rPh>
    <rPh sb="15" eb="16">
      <t>オコナ</t>
    </rPh>
    <phoneticPr fontId="1"/>
  </si>
  <si>
    <t xml:space="preserve"> ┤字路</t>
    <phoneticPr fontId="1"/>
  </si>
  <si>
    <t>BRM904近畿200km姫路キューシート</t>
    <rPh sb="6" eb="8">
      <t>キンキ</t>
    </rPh>
    <rPh sb="13" eb="15">
      <t>ヒメジ</t>
    </rPh>
    <phoneticPr fontId="1"/>
  </si>
  <si>
    <t>6:00~6:30</t>
    <phoneticPr fontId="1"/>
  </si>
  <si>
    <t>6:30～7:00</t>
    <phoneticPr fontId="1"/>
  </si>
  <si>
    <t>ゴール受付は20時30分迄！！</t>
    <rPh sb="3" eb="5">
      <t>ウケツケ</t>
    </rPh>
    <rPh sb="8" eb="9">
      <t>ジ</t>
    </rPh>
    <rPh sb="11" eb="12">
      <t>フン</t>
    </rPh>
    <rPh sb="12" eb="13">
      <t>マデ</t>
    </rPh>
    <phoneticPr fontId="1"/>
  </si>
  <si>
    <t>08:11～10:56</t>
    <phoneticPr fontId="1"/>
  </si>
  <si>
    <t>08:41～11:26</t>
    <phoneticPr fontId="1"/>
  </si>
  <si>
    <t>09:09～13:08</t>
    <phoneticPr fontId="1"/>
  </si>
  <si>
    <t>09:39～13:38</t>
    <phoneticPr fontId="1"/>
  </si>
  <si>
    <t>11:53～19:30</t>
    <phoneticPr fontId="1"/>
  </si>
  <si>
    <t>12:23～20:00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</si>
</sst>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0" x14ac:knownFonts="1">
    <font>
      <sz val="11"/>
      <name val="ＭＳ Ｐゴシック"/>
      <family val="3"/>
      <charset val="128"/>
    </font>
    <font>
      <sz val="6"/>
      <name val="ＭＳ Ｐゴシック"/>
      <family val="3"/>
      <charset val="128"/>
    </font>
    <font>
      <sz val="14"/>
      <name val="Meiryo UI"/>
      <family val="3"/>
      <charset val="128"/>
    </font>
    <font>
      <sz val="13"/>
      <name val="Meiryo UI"/>
      <family val="3"/>
      <charset val="128"/>
    </font>
    <font>
      <sz val="10"/>
      <name val="Meiryo UI"/>
      <family val="3"/>
      <charset val="128"/>
    </font>
    <font>
      <sz val="10"/>
      <color theme="1"/>
      <name val="Meiryo UI"/>
      <family val="3"/>
      <charset val="128"/>
    </font>
    <font>
      <sz val="9"/>
      <name val="Meiryo UI"/>
      <family val="3"/>
      <charset val="128"/>
    </font>
    <font>
      <sz val="9"/>
      <color theme="1"/>
      <name val="Meiryo UI"/>
      <family val="3"/>
      <charset val="128"/>
    </font>
    <font>
      <b/>
      <sz val="10"/>
      <color rgb="FFFF0000"/>
      <name val="Meiryo UI"/>
      <family val="3"/>
      <charset val="128"/>
    </font>
    <font>
      <b/>
      <sz val="12"/>
      <color rgb="FFFF0000"/>
      <name val="Meiryo UI"/>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1" xfId="0" applyFont="1" applyBorder="1" applyAlignment="1">
      <alignment vertical="center" wrapText="1"/>
    </xf>
    <xf numFmtId="49" fontId="6" fillId="0" borderId="12" xfId="0" applyNumberFormat="1" applyFont="1" applyBorder="1" applyAlignment="1">
      <alignment horizontal="center" vertical="center"/>
    </xf>
    <xf numFmtId="14" fontId="5" fillId="0" borderId="0" xfId="0" applyNumberFormat="1" applyFont="1" applyAlignment="1">
      <alignment vertical="center" shrinkToFit="1"/>
    </xf>
    <xf numFmtId="0" fontId="2" fillId="0" borderId="0" xfId="0" applyFont="1">
      <alignment vertical="center"/>
    </xf>
    <xf numFmtId="0" fontId="3" fillId="0" borderId="0" xfId="0" applyFont="1" applyAlignment="1">
      <alignment vertical="center" shrinkToFit="1"/>
    </xf>
    <xf numFmtId="176" fontId="3" fillId="0" borderId="0" xfId="0" applyNumberFormat="1" applyFont="1" applyAlignment="1">
      <alignment horizontal="left" vertical="center"/>
    </xf>
    <xf numFmtId="176" fontId="3" fillId="0" borderId="0" xfId="0" applyNumberFormat="1" applyFont="1" applyAlignment="1">
      <alignment horizontal="right" vertical="center"/>
    </xf>
    <xf numFmtId="14" fontId="8" fillId="0" borderId="0" xfId="0" applyNumberFormat="1" applyFont="1" applyAlignment="1">
      <alignment vertical="center" wrapText="1" shrinkToFit="1"/>
    </xf>
    <xf numFmtId="14" fontId="2" fillId="0" borderId="0" xfId="0" applyNumberFormat="1" applyFont="1" applyAlignment="1">
      <alignment vertical="center" shrinkToFit="1"/>
    </xf>
    <xf numFmtId="14" fontId="5" fillId="0" borderId="14" xfId="0" applyNumberFormat="1" applyFont="1" applyBorder="1" applyAlignment="1">
      <alignment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shrinkToFit="1"/>
    </xf>
    <xf numFmtId="176" fontId="6" fillId="0" borderId="2" xfId="0" applyNumberFormat="1" applyFont="1" applyBorder="1" applyAlignment="1">
      <alignment horizontal="center" vertical="center"/>
    </xf>
    <xf numFmtId="0" fontId="7"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2" fillId="0" borderId="4" xfId="0" applyFont="1" applyBorder="1">
      <alignment vertical="center"/>
    </xf>
    <xf numFmtId="0" fontId="3" fillId="0" borderId="6" xfId="0" applyFont="1" applyBorder="1">
      <alignment vertical="center"/>
    </xf>
    <xf numFmtId="0" fontId="3" fillId="0" borderId="6" xfId="0" applyFont="1" applyBorder="1" applyAlignment="1">
      <alignment vertical="center" shrinkToFit="1"/>
    </xf>
    <xf numFmtId="176" fontId="3" fillId="0" borderId="6" xfId="0" applyNumberFormat="1" applyFont="1" applyBorder="1" applyAlignment="1">
      <alignment horizontal="left" vertical="center"/>
    </xf>
    <xf numFmtId="176" fontId="3" fillId="0" borderId="6" xfId="0" applyNumberFormat="1" applyFont="1" applyBorder="1" applyAlignment="1">
      <alignment horizontal="right" vertical="center"/>
    </xf>
    <xf numFmtId="0" fontId="6" fillId="0" borderId="6" xfId="0" applyFont="1" applyBorder="1">
      <alignment vertical="center"/>
    </xf>
    <xf numFmtId="0" fontId="7" fillId="0" borderId="6" xfId="0" applyFont="1" applyBorder="1" applyAlignment="1">
      <alignment vertical="center" shrinkToFit="1"/>
    </xf>
    <xf numFmtId="49" fontId="6" fillId="0" borderId="7" xfId="0" applyNumberFormat="1" applyFont="1" applyBorder="1" applyAlignment="1">
      <alignment horizontal="center" vertical="center"/>
    </xf>
    <xf numFmtId="0" fontId="3" fillId="0" borderId="5" xfId="0" applyFont="1" applyBorder="1">
      <alignment vertical="center"/>
    </xf>
    <xf numFmtId="0" fontId="3" fillId="0" borderId="5" xfId="0" applyFont="1" applyBorder="1" applyAlignment="1">
      <alignment vertical="center" shrinkToFit="1"/>
    </xf>
    <xf numFmtId="176" fontId="3" fillId="0" borderId="5" xfId="0" applyNumberFormat="1" applyFont="1" applyBorder="1" applyAlignment="1">
      <alignment horizontal="right" vertical="center"/>
    </xf>
    <xf numFmtId="0" fontId="6" fillId="0" borderId="5" xfId="0" applyFont="1" applyBorder="1">
      <alignment vertical="center"/>
    </xf>
    <xf numFmtId="0" fontId="7" fillId="0" borderId="5" xfId="0" applyFont="1" applyBorder="1" applyAlignment="1">
      <alignment vertical="center" shrinkToFit="1"/>
    </xf>
    <xf numFmtId="49" fontId="6" fillId="0" borderId="8" xfId="0" applyNumberFormat="1" applyFont="1" applyBorder="1" applyAlignment="1">
      <alignment horizontal="center" vertical="center"/>
    </xf>
    <xf numFmtId="176" fontId="3" fillId="0" borderId="5" xfId="0" applyNumberFormat="1" applyFont="1" applyBorder="1" applyAlignment="1">
      <alignment horizontal="left" vertical="center"/>
    </xf>
    <xf numFmtId="0" fontId="3" fillId="0" borderId="5" xfId="0" applyFont="1" applyBorder="1" applyAlignment="1">
      <alignment vertical="center" wrapText="1"/>
    </xf>
    <xf numFmtId="0" fontId="7" fillId="0" borderId="5" xfId="0" applyFont="1" applyBorder="1" applyAlignment="1">
      <alignment vertical="center" wrapText="1" shrinkToFit="1"/>
    </xf>
    <xf numFmtId="0" fontId="2" fillId="0" borderId="5" xfId="0" applyFont="1" applyBorder="1">
      <alignment vertical="center"/>
    </xf>
    <xf numFmtId="0" fontId="7" fillId="0" borderId="9" xfId="0" applyFont="1" applyBorder="1" applyAlignment="1">
      <alignment vertical="center" shrinkToFit="1"/>
    </xf>
    <xf numFmtId="49" fontId="6" fillId="0" borderId="10" xfId="0" applyNumberFormat="1" applyFont="1" applyBorder="1" applyAlignment="1">
      <alignment horizontal="center" vertical="center"/>
    </xf>
    <xf numFmtId="0" fontId="7" fillId="0" borderId="9" xfId="0" applyFont="1" applyBorder="1" applyAlignment="1">
      <alignment vertical="center" wrapText="1" shrinkToFit="1"/>
    </xf>
    <xf numFmtId="0" fontId="3" fillId="0" borderId="9" xfId="0" applyFont="1" applyBorder="1" applyAlignment="1">
      <alignment vertical="center" shrinkToFit="1"/>
    </xf>
    <xf numFmtId="0" fontId="3" fillId="0" borderId="9" xfId="0" applyFont="1" applyBorder="1">
      <alignment vertical="center"/>
    </xf>
    <xf numFmtId="0" fontId="6" fillId="0" borderId="9" xfId="0" applyFont="1" applyBorder="1">
      <alignment vertical="center"/>
    </xf>
    <xf numFmtId="0" fontId="3" fillId="0" borderId="9" xfId="0" applyFont="1" applyBorder="1" applyAlignment="1">
      <alignment vertical="center" wrapText="1"/>
    </xf>
    <xf numFmtId="0" fontId="2" fillId="0" borderId="13" xfId="0" applyFont="1" applyBorder="1">
      <alignment vertical="center"/>
    </xf>
    <xf numFmtId="0" fontId="3" fillId="0" borderId="11" xfId="0" applyFont="1" applyBorder="1" applyAlignment="1">
      <alignment vertical="center" shrinkToFit="1"/>
    </xf>
    <xf numFmtId="0" fontId="3" fillId="0" borderId="11" xfId="0" applyFont="1" applyBorder="1">
      <alignment vertical="center"/>
    </xf>
    <xf numFmtId="176" fontId="3" fillId="0" borderId="11" xfId="0" applyNumberFormat="1" applyFont="1" applyBorder="1" applyAlignment="1">
      <alignment horizontal="left" vertical="center"/>
    </xf>
    <xf numFmtId="176" fontId="3" fillId="0" borderId="11" xfId="0" applyNumberFormat="1" applyFont="1" applyBorder="1" applyAlignment="1">
      <alignment horizontal="right" vertical="center"/>
    </xf>
    <xf numFmtId="0" fontId="6" fillId="0" borderId="11" xfId="0" applyFont="1" applyBorder="1">
      <alignment vertical="center"/>
    </xf>
    <xf numFmtId="0" fontId="7" fillId="0" borderId="11" xfId="0" applyFont="1" applyBorder="1" applyAlignment="1">
      <alignment vertical="center" shrinkToFit="1"/>
    </xf>
    <xf numFmtId="0" fontId="5" fillId="0" borderId="0" xfId="0" applyFont="1" applyAlignment="1">
      <alignment vertical="center" shrinkToFit="1"/>
    </xf>
    <xf numFmtId="0" fontId="9" fillId="0" borderId="0" xfId="0" applyFont="1" applyAlignment="1">
      <alignment horizontal="right" vertical="center" shrinkToFit="1"/>
    </xf>
    <xf numFmtId="0" fontId="2" fillId="2" borderId="15" xfId="0" applyFont="1" applyFill="1" applyBorder="1">
      <alignment vertical="center"/>
    </xf>
    <xf numFmtId="0" fontId="3" fillId="2" borderId="16" xfId="0" applyFont="1" applyFill="1" applyBorder="1" applyAlignment="1">
      <alignment vertical="center" wrapText="1"/>
    </xf>
    <xf numFmtId="0" fontId="3" fillId="2" borderId="16" xfId="0" applyFont="1" applyFill="1" applyBorder="1" applyAlignment="1">
      <alignment vertical="center" shrinkToFit="1"/>
    </xf>
    <xf numFmtId="0" fontId="3" fillId="2" borderId="16" xfId="0" applyFont="1" applyFill="1" applyBorder="1">
      <alignment vertical="center"/>
    </xf>
    <xf numFmtId="176" fontId="3" fillId="2" borderId="16" xfId="0" applyNumberFormat="1" applyFont="1" applyFill="1" applyBorder="1" applyAlignment="1">
      <alignment horizontal="left" vertical="center"/>
    </xf>
    <xf numFmtId="176" fontId="3" fillId="2" borderId="16" xfId="0" applyNumberFormat="1" applyFont="1" applyFill="1" applyBorder="1" applyAlignment="1">
      <alignment horizontal="right" vertical="center"/>
    </xf>
    <xf numFmtId="0" fontId="6" fillId="2" borderId="16" xfId="0" applyFont="1" applyFill="1" applyBorder="1">
      <alignment vertical="center"/>
    </xf>
    <xf numFmtId="0" fontId="7" fillId="2" borderId="16" xfId="0" applyFont="1" applyFill="1" applyBorder="1" applyAlignment="1">
      <alignment vertical="center" wrapText="1" shrinkToFit="1"/>
    </xf>
    <xf numFmtId="49" fontId="6" fillId="2" borderId="17" xfId="0" applyNumberFormat="1" applyFont="1" applyFill="1" applyBorder="1" applyAlignment="1">
      <alignment horizontal="center" vertical="center"/>
    </xf>
    <xf numFmtId="0" fontId="2" fillId="2" borderId="5" xfId="0" applyFont="1" applyFill="1" applyBorder="1">
      <alignment vertical="center"/>
    </xf>
    <xf numFmtId="0" fontId="3" fillId="2" borderId="5" xfId="0" applyFont="1" applyFill="1" applyBorder="1" applyAlignment="1">
      <alignment vertical="center" wrapText="1"/>
    </xf>
    <xf numFmtId="0" fontId="3" fillId="2" borderId="5" xfId="0" applyFont="1" applyFill="1" applyBorder="1" applyAlignment="1">
      <alignment vertical="center" shrinkToFit="1"/>
    </xf>
    <xf numFmtId="0" fontId="3" fillId="2" borderId="5" xfId="0" applyFont="1" applyFill="1" applyBorder="1">
      <alignment vertical="center"/>
    </xf>
    <xf numFmtId="176" fontId="3" fillId="2" borderId="5" xfId="0" applyNumberFormat="1" applyFont="1" applyFill="1" applyBorder="1" applyAlignment="1">
      <alignment horizontal="left" vertical="center"/>
    </xf>
    <xf numFmtId="176" fontId="3" fillId="2" borderId="5" xfId="0" applyNumberFormat="1" applyFont="1" applyFill="1" applyBorder="1" applyAlignment="1">
      <alignment horizontal="right" vertical="center"/>
    </xf>
    <xf numFmtId="0" fontId="6" fillId="2" borderId="5" xfId="0" applyFont="1" applyFill="1" applyBorder="1">
      <alignment vertical="center"/>
    </xf>
    <xf numFmtId="0" fontId="7" fillId="2" borderId="5" xfId="0" applyFont="1" applyFill="1" applyBorder="1" applyAlignment="1">
      <alignment vertical="center" wrapText="1" shrinkToFit="1"/>
    </xf>
    <xf numFmtId="49" fontId="6" fillId="2" borderId="8" xfId="0" applyNumberFormat="1" applyFont="1" applyFill="1" applyBorder="1" applyAlignment="1">
      <alignment horizontal="center" vertical="center"/>
    </xf>
    <xf numFmtId="0" fontId="7" fillId="2" borderId="9" xfId="0" applyFont="1" applyFill="1" applyBorder="1" applyAlignment="1">
      <alignment vertical="center" wrapText="1" shrinkToFit="1"/>
    </xf>
    <xf numFmtId="49" fontId="6" fillId="2" borderId="10" xfId="0" applyNumberFormat="1" applyFont="1" applyFill="1" applyBorder="1" applyAlignment="1">
      <alignment horizontal="center" vertical="center"/>
    </xf>
    <xf numFmtId="0" fontId="2" fillId="2" borderId="4" xfId="0" applyFont="1" applyFill="1" applyBorder="1">
      <alignment vertical="center"/>
    </xf>
    <xf numFmtId="0" fontId="3" fillId="2" borderId="9" xfId="0" applyFont="1" applyFill="1" applyBorder="1" applyAlignment="1">
      <alignment vertical="center" shrinkToFit="1"/>
    </xf>
    <xf numFmtId="0" fontId="3" fillId="2" borderId="9" xfId="0" applyFont="1" applyFill="1" applyBorder="1">
      <alignment vertical="center"/>
    </xf>
    <xf numFmtId="0" fontId="6" fillId="2" borderId="9" xfId="0" applyFont="1" applyFill="1" applyBorder="1">
      <alignment vertical="center"/>
    </xf>
    <xf numFmtId="0" fontId="7" fillId="2" borderId="9" xfId="0" applyFont="1" applyFill="1" applyBorder="1" applyAlignment="1">
      <alignment vertical="center" shrinkToFit="1"/>
    </xf>
    <xf numFmtId="49" fontId="6" fillId="2" borderId="18" xfId="0" applyNumberFormat="1" applyFont="1" applyFill="1" applyBorder="1" applyAlignment="1">
      <alignment horizontal="center" vertical="center"/>
    </xf>
    <xf numFmtId="49" fontId="6" fillId="2" borderId="19"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C0767-1D7D-47C3-A407-5E2E0E7EB508}">
  <dimension ref="A1:J97"/>
  <sheetViews>
    <sheetView tabSelected="1" topLeftCell="A34" zoomScale="85" zoomScaleNormal="85" zoomScaleSheetLayoutView="100" workbookViewId="0">
      <selection activeCell="A55" sqref="A55"/>
    </sheetView>
  </sheetViews>
  <sheetFormatPr defaultColWidth="7.77734375" defaultRowHeight="18.600000000000001" x14ac:dyDescent="0.2"/>
  <cols>
    <col min="1" max="1" width="7.21875" style="6" customWidth="1"/>
    <col min="2" max="2" width="42.33203125" style="1" customWidth="1"/>
    <col min="3" max="3" width="17" style="7" customWidth="1"/>
    <col min="4" max="4" width="31" style="1" customWidth="1"/>
    <col min="5" max="5" width="13.77734375" style="8" customWidth="1"/>
    <col min="6" max="6" width="9.109375" style="9" customWidth="1"/>
    <col min="7" max="7" width="0.33203125" style="2" customWidth="1"/>
    <col min="8" max="8" width="45" style="51" customWidth="1"/>
    <col min="9" max="9" width="18.44140625" style="2" customWidth="1"/>
    <col min="10" max="10" width="19.44140625" style="2" customWidth="1"/>
    <col min="11" max="16384" width="7.77734375" style="2"/>
  </cols>
  <sheetData>
    <row r="1" spans="1:10" x14ac:dyDescent="0.2">
      <c r="A1" s="6" t="s">
        <v>88</v>
      </c>
      <c r="H1" s="10"/>
      <c r="J1" s="5">
        <f ca="1">TODAY()</f>
        <v>44795</v>
      </c>
    </row>
    <row r="2" spans="1:10" ht="19.2" thickBot="1" x14ac:dyDescent="0.25">
      <c r="A2" s="11"/>
      <c r="H2" s="12"/>
      <c r="I2" s="12"/>
      <c r="J2" s="12"/>
    </row>
    <row r="3" spans="1:10" ht="21.75" customHeight="1" thickBot="1" x14ac:dyDescent="0.25">
      <c r="A3" s="13"/>
      <c r="B3" s="14" t="s">
        <v>0</v>
      </c>
      <c r="C3" s="15" t="s">
        <v>1</v>
      </c>
      <c r="D3" s="14" t="s">
        <v>1</v>
      </c>
      <c r="E3" s="16" t="s">
        <v>2</v>
      </c>
      <c r="F3" s="16" t="s">
        <v>3</v>
      </c>
      <c r="G3" s="14"/>
      <c r="H3" s="17" t="s">
        <v>4</v>
      </c>
      <c r="I3" s="18" t="s">
        <v>5</v>
      </c>
      <c r="J3" s="18" t="s">
        <v>5</v>
      </c>
    </row>
    <row r="4" spans="1:10" ht="19.2" thickTop="1" x14ac:dyDescent="0.2">
      <c r="A4" s="53">
        <v>1</v>
      </c>
      <c r="B4" s="54" t="s">
        <v>6</v>
      </c>
      <c r="C4" s="55" t="s">
        <v>8</v>
      </c>
      <c r="D4" s="56" t="s">
        <v>10</v>
      </c>
      <c r="E4" s="57">
        <v>0</v>
      </c>
      <c r="F4" s="58">
        <v>0</v>
      </c>
      <c r="G4" s="59"/>
      <c r="H4" s="60"/>
      <c r="I4" s="61" t="s">
        <v>89</v>
      </c>
      <c r="J4" s="61" t="s">
        <v>90</v>
      </c>
    </row>
    <row r="5" spans="1:10" x14ac:dyDescent="0.2">
      <c r="A5" s="19">
        <f>A4+1</f>
        <v>2</v>
      </c>
      <c r="B5" s="20" t="s">
        <v>7</v>
      </c>
      <c r="C5" s="21" t="s">
        <v>9</v>
      </c>
      <c r="D5" s="20" t="s">
        <v>27</v>
      </c>
      <c r="E5" s="22">
        <f>F5-F4</f>
        <v>0.1</v>
      </c>
      <c r="F5" s="23">
        <v>0.1</v>
      </c>
      <c r="G5" s="24"/>
      <c r="H5" s="25" t="s">
        <v>23</v>
      </c>
      <c r="I5" s="26"/>
      <c r="J5" s="26"/>
    </row>
    <row r="6" spans="1:10" x14ac:dyDescent="0.2">
      <c r="A6" s="19">
        <f t="shared" ref="A6:A53" si="0">A5+1</f>
        <v>3</v>
      </c>
      <c r="B6" s="27" t="s">
        <v>11</v>
      </c>
      <c r="C6" s="21" t="s">
        <v>12</v>
      </c>
      <c r="D6" s="20" t="s">
        <v>30</v>
      </c>
      <c r="E6" s="22">
        <f t="shared" ref="E6:E45" si="1">F6-F5</f>
        <v>0.8</v>
      </c>
      <c r="F6" s="23">
        <v>0.9</v>
      </c>
      <c r="G6" s="24"/>
      <c r="H6" s="25"/>
      <c r="I6" s="26"/>
      <c r="J6" s="26"/>
    </row>
    <row r="7" spans="1:10" x14ac:dyDescent="0.2">
      <c r="A7" s="19">
        <f t="shared" si="0"/>
        <v>4</v>
      </c>
      <c r="B7" s="27" t="s">
        <v>13</v>
      </c>
      <c r="C7" s="28" t="s">
        <v>9</v>
      </c>
      <c r="D7" s="27" t="s">
        <v>31</v>
      </c>
      <c r="E7" s="22">
        <f t="shared" si="1"/>
        <v>2.3000000000000003</v>
      </c>
      <c r="F7" s="29">
        <v>3.2</v>
      </c>
      <c r="G7" s="30"/>
      <c r="H7" s="31" t="s">
        <v>37</v>
      </c>
      <c r="I7" s="26"/>
      <c r="J7" s="26"/>
    </row>
    <row r="8" spans="1:10" x14ac:dyDescent="0.2">
      <c r="A8" s="19">
        <f t="shared" si="0"/>
        <v>5</v>
      </c>
      <c r="B8" s="27" t="s">
        <v>24</v>
      </c>
      <c r="C8" s="28" t="s">
        <v>12</v>
      </c>
      <c r="D8" s="27" t="s">
        <v>32</v>
      </c>
      <c r="E8" s="22">
        <f t="shared" si="1"/>
        <v>0.79999999999999982</v>
      </c>
      <c r="F8" s="29">
        <v>4</v>
      </c>
      <c r="G8" s="30"/>
      <c r="H8" s="31"/>
      <c r="I8" s="32"/>
      <c r="J8" s="32"/>
    </row>
    <row r="9" spans="1:10" x14ac:dyDescent="0.2">
      <c r="A9" s="19">
        <f t="shared" si="0"/>
        <v>6</v>
      </c>
      <c r="B9" s="27" t="s">
        <v>14</v>
      </c>
      <c r="C9" s="28" t="s">
        <v>9</v>
      </c>
      <c r="D9" s="27" t="s">
        <v>10</v>
      </c>
      <c r="E9" s="22">
        <f t="shared" si="1"/>
        <v>1.9000000000000004</v>
      </c>
      <c r="F9" s="29">
        <v>5.9</v>
      </c>
      <c r="G9" s="30"/>
      <c r="H9" s="31"/>
      <c r="I9" s="32"/>
      <c r="J9" s="32"/>
    </row>
    <row r="10" spans="1:10" x14ac:dyDescent="0.2">
      <c r="A10" s="19">
        <f t="shared" si="0"/>
        <v>7</v>
      </c>
      <c r="B10" s="27" t="s">
        <v>15</v>
      </c>
      <c r="C10" s="28" t="s">
        <v>12</v>
      </c>
      <c r="D10" s="27" t="s">
        <v>33</v>
      </c>
      <c r="E10" s="33">
        <f t="shared" si="1"/>
        <v>0.89999999999999947</v>
      </c>
      <c r="F10" s="29">
        <v>6.8</v>
      </c>
      <c r="G10" s="30"/>
      <c r="H10" s="31"/>
      <c r="I10" s="32"/>
      <c r="J10" s="32"/>
    </row>
    <row r="11" spans="1:10" x14ac:dyDescent="0.2">
      <c r="A11" s="19">
        <f t="shared" si="0"/>
        <v>8</v>
      </c>
      <c r="B11" s="34" t="s">
        <v>16</v>
      </c>
      <c r="C11" s="28" t="s">
        <v>8</v>
      </c>
      <c r="D11" s="20" t="s">
        <v>34</v>
      </c>
      <c r="E11" s="33">
        <f t="shared" si="1"/>
        <v>12.7</v>
      </c>
      <c r="F11" s="29">
        <v>19.5</v>
      </c>
      <c r="G11" s="30"/>
      <c r="H11" s="35"/>
      <c r="I11" s="32"/>
      <c r="J11" s="32"/>
    </row>
    <row r="12" spans="1:10" x14ac:dyDescent="0.2">
      <c r="A12" s="19">
        <f t="shared" si="0"/>
        <v>9</v>
      </c>
      <c r="B12" s="27" t="s">
        <v>18</v>
      </c>
      <c r="C12" s="28" t="s">
        <v>12</v>
      </c>
      <c r="D12" s="20" t="s">
        <v>34</v>
      </c>
      <c r="E12" s="33">
        <f t="shared" si="1"/>
        <v>0.10000000000000142</v>
      </c>
      <c r="F12" s="29">
        <v>19.600000000000001</v>
      </c>
      <c r="G12" s="30"/>
      <c r="H12" s="31" t="s">
        <v>19</v>
      </c>
      <c r="I12" s="32"/>
      <c r="J12" s="32"/>
    </row>
    <row r="13" spans="1:10" x14ac:dyDescent="0.2">
      <c r="A13" s="19">
        <f t="shared" si="0"/>
        <v>10</v>
      </c>
      <c r="B13" s="27" t="s">
        <v>17</v>
      </c>
      <c r="C13" s="28" t="s">
        <v>9</v>
      </c>
      <c r="D13" s="27" t="s">
        <v>34</v>
      </c>
      <c r="E13" s="33">
        <f t="shared" si="1"/>
        <v>0.5</v>
      </c>
      <c r="F13" s="29">
        <v>20.100000000000001</v>
      </c>
      <c r="G13" s="30"/>
      <c r="H13" s="31" t="s">
        <v>25</v>
      </c>
      <c r="I13" s="32"/>
      <c r="J13" s="32"/>
    </row>
    <row r="14" spans="1:10" x14ac:dyDescent="0.2">
      <c r="A14" s="19">
        <f t="shared" si="0"/>
        <v>11</v>
      </c>
      <c r="B14" s="27" t="s">
        <v>18</v>
      </c>
      <c r="C14" s="28" t="s">
        <v>20</v>
      </c>
      <c r="D14" s="27" t="s">
        <v>35</v>
      </c>
      <c r="E14" s="33">
        <f t="shared" si="1"/>
        <v>3.5</v>
      </c>
      <c r="F14" s="29">
        <v>23.6</v>
      </c>
      <c r="G14" s="30"/>
      <c r="H14" s="31" t="s">
        <v>26</v>
      </c>
      <c r="I14" s="32"/>
      <c r="J14" s="32"/>
    </row>
    <row r="15" spans="1:10" x14ac:dyDescent="0.2">
      <c r="A15" s="19">
        <f t="shared" si="0"/>
        <v>12</v>
      </c>
      <c r="B15" s="27" t="s">
        <v>21</v>
      </c>
      <c r="C15" s="28" t="s">
        <v>8</v>
      </c>
      <c r="D15" s="27" t="s">
        <v>36</v>
      </c>
      <c r="E15" s="33">
        <f t="shared" si="1"/>
        <v>0.19999999999999929</v>
      </c>
      <c r="F15" s="29">
        <v>23.8</v>
      </c>
      <c r="G15" s="30"/>
      <c r="H15" s="31"/>
      <c r="I15" s="32"/>
      <c r="J15" s="32"/>
    </row>
    <row r="16" spans="1:10" x14ac:dyDescent="0.2">
      <c r="A16" s="19">
        <f t="shared" si="0"/>
        <v>13</v>
      </c>
      <c r="B16" s="27" t="s">
        <v>28</v>
      </c>
      <c r="C16" s="28" t="s">
        <v>9</v>
      </c>
      <c r="D16" s="27" t="s">
        <v>29</v>
      </c>
      <c r="E16" s="33">
        <f t="shared" si="1"/>
        <v>3.8000000000000007</v>
      </c>
      <c r="F16" s="29">
        <v>27.6</v>
      </c>
      <c r="G16" s="30"/>
      <c r="H16" s="31" t="s">
        <v>38</v>
      </c>
      <c r="I16" s="32"/>
      <c r="J16" s="32"/>
    </row>
    <row r="17" spans="1:10" ht="25.2" x14ac:dyDescent="0.2">
      <c r="A17" s="19">
        <f t="shared" si="0"/>
        <v>14</v>
      </c>
      <c r="B17" s="27" t="s">
        <v>22</v>
      </c>
      <c r="C17" s="28" t="s">
        <v>39</v>
      </c>
      <c r="D17" s="27" t="s">
        <v>33</v>
      </c>
      <c r="E17" s="33">
        <f t="shared" si="1"/>
        <v>1.1999999999999993</v>
      </c>
      <c r="F17" s="29">
        <v>28.8</v>
      </c>
      <c r="G17" s="30"/>
      <c r="H17" s="35" t="s">
        <v>40</v>
      </c>
      <c r="I17" s="32"/>
      <c r="J17" s="32"/>
    </row>
    <row r="18" spans="1:10" ht="33.6" customHeight="1" x14ac:dyDescent="0.2">
      <c r="A18" s="19">
        <f t="shared" si="0"/>
        <v>15</v>
      </c>
      <c r="B18" s="34" t="s">
        <v>41</v>
      </c>
      <c r="C18" s="28" t="s">
        <v>12</v>
      </c>
      <c r="D18" s="27" t="s">
        <v>10</v>
      </c>
      <c r="E18" s="33">
        <f t="shared" si="1"/>
        <v>31.7</v>
      </c>
      <c r="F18" s="29">
        <v>60.5</v>
      </c>
      <c r="G18" s="30"/>
      <c r="H18" s="35"/>
      <c r="I18" s="32"/>
      <c r="J18" s="32"/>
    </row>
    <row r="19" spans="1:10" x14ac:dyDescent="0.2">
      <c r="A19" s="19">
        <f t="shared" si="0"/>
        <v>16</v>
      </c>
      <c r="B19" s="27" t="s">
        <v>17</v>
      </c>
      <c r="C19" s="28" t="s">
        <v>9</v>
      </c>
      <c r="D19" s="27" t="s">
        <v>42</v>
      </c>
      <c r="E19" s="33">
        <f t="shared" si="1"/>
        <v>0.29999999999999716</v>
      </c>
      <c r="F19" s="29">
        <v>60.8</v>
      </c>
      <c r="G19" s="30"/>
      <c r="H19" s="31" t="s">
        <v>43</v>
      </c>
      <c r="I19" s="32"/>
      <c r="J19" s="32"/>
    </row>
    <row r="20" spans="1:10" x14ac:dyDescent="0.2">
      <c r="A20" s="19">
        <f t="shared" si="0"/>
        <v>17</v>
      </c>
      <c r="B20" s="34" t="s">
        <v>87</v>
      </c>
      <c r="C20" s="28" t="s">
        <v>12</v>
      </c>
      <c r="D20" s="27"/>
      <c r="E20" s="33">
        <f t="shared" si="1"/>
        <v>4.7999999999999972</v>
      </c>
      <c r="F20" s="29">
        <v>65.599999999999994</v>
      </c>
      <c r="G20" s="30"/>
      <c r="H20" s="31"/>
      <c r="I20" s="32"/>
      <c r="J20" s="32"/>
    </row>
    <row r="21" spans="1:10" x14ac:dyDescent="0.2">
      <c r="A21" s="19">
        <f t="shared" si="0"/>
        <v>18</v>
      </c>
      <c r="B21" s="27" t="s">
        <v>41</v>
      </c>
      <c r="C21" s="28" t="s">
        <v>12</v>
      </c>
      <c r="D21" s="27" t="s">
        <v>44</v>
      </c>
      <c r="E21" s="33">
        <f t="shared" si="1"/>
        <v>1.2000000000000028</v>
      </c>
      <c r="F21" s="29">
        <v>66.8</v>
      </c>
      <c r="G21" s="30"/>
      <c r="H21" s="31" t="s">
        <v>45</v>
      </c>
      <c r="I21" s="32"/>
      <c r="J21" s="32"/>
    </row>
    <row r="22" spans="1:10" ht="34.200000000000003" customHeight="1" x14ac:dyDescent="0.2">
      <c r="A22" s="19">
        <f t="shared" si="0"/>
        <v>19</v>
      </c>
      <c r="B22" s="34" t="s">
        <v>46</v>
      </c>
      <c r="C22" s="28" t="s">
        <v>9</v>
      </c>
      <c r="D22" s="27" t="s">
        <v>47</v>
      </c>
      <c r="E22" s="33">
        <f t="shared" si="1"/>
        <v>2.4000000000000057</v>
      </c>
      <c r="F22" s="29">
        <v>69.2</v>
      </c>
      <c r="G22" s="30"/>
      <c r="H22" s="35"/>
      <c r="I22" s="32"/>
      <c r="J22" s="32"/>
    </row>
    <row r="23" spans="1:10" x14ac:dyDescent="0.2">
      <c r="A23" s="36">
        <f t="shared" si="0"/>
        <v>20</v>
      </c>
      <c r="B23" s="27" t="s">
        <v>48</v>
      </c>
      <c r="C23" s="28" t="s">
        <v>12</v>
      </c>
      <c r="D23" s="27" t="s">
        <v>42</v>
      </c>
      <c r="E23" s="33">
        <f t="shared" si="1"/>
        <v>0.29999999999999716</v>
      </c>
      <c r="F23" s="29">
        <v>69.5</v>
      </c>
      <c r="G23" s="30"/>
      <c r="H23" s="31"/>
      <c r="I23" s="32"/>
      <c r="J23" s="32"/>
    </row>
    <row r="24" spans="1:10" ht="36.6" customHeight="1" x14ac:dyDescent="0.2">
      <c r="A24" s="62">
        <f>A23+1</f>
        <v>21</v>
      </c>
      <c r="B24" s="63" t="s">
        <v>49</v>
      </c>
      <c r="C24" s="64" t="s">
        <v>8</v>
      </c>
      <c r="D24" s="65" t="s">
        <v>51</v>
      </c>
      <c r="E24" s="66">
        <f>F24-F23</f>
        <v>4.5</v>
      </c>
      <c r="F24" s="67">
        <v>74</v>
      </c>
      <c r="G24" s="68"/>
      <c r="H24" s="69" t="s">
        <v>50</v>
      </c>
      <c r="I24" s="70" t="s">
        <v>92</v>
      </c>
      <c r="J24" s="70" t="s">
        <v>93</v>
      </c>
    </row>
    <row r="25" spans="1:10" x14ac:dyDescent="0.2">
      <c r="A25" s="36">
        <f t="shared" si="0"/>
        <v>22</v>
      </c>
      <c r="B25" s="27" t="s">
        <v>52</v>
      </c>
      <c r="C25" s="28" t="s">
        <v>9</v>
      </c>
      <c r="D25" s="27" t="s">
        <v>53</v>
      </c>
      <c r="E25" s="33">
        <f t="shared" si="1"/>
        <v>5.7000000000000028</v>
      </c>
      <c r="F25" s="29">
        <v>79.7</v>
      </c>
      <c r="G25" s="30"/>
      <c r="H25" s="31"/>
      <c r="I25" s="32"/>
      <c r="J25" s="32"/>
    </row>
    <row r="26" spans="1:10" x14ac:dyDescent="0.2">
      <c r="A26" s="36">
        <f t="shared" si="0"/>
        <v>23</v>
      </c>
      <c r="B26" s="27" t="s">
        <v>54</v>
      </c>
      <c r="C26" s="28" t="s">
        <v>9</v>
      </c>
      <c r="D26" s="27" t="s">
        <v>53</v>
      </c>
      <c r="E26" s="33">
        <f t="shared" si="1"/>
        <v>8.5</v>
      </c>
      <c r="F26" s="29">
        <v>88.2</v>
      </c>
      <c r="G26" s="30"/>
      <c r="H26" s="31"/>
      <c r="I26" s="32"/>
      <c r="J26" s="32"/>
    </row>
    <row r="27" spans="1:10" x14ac:dyDescent="0.2">
      <c r="A27" s="36">
        <f t="shared" si="0"/>
        <v>24</v>
      </c>
      <c r="B27" s="34" t="s">
        <v>22</v>
      </c>
      <c r="C27" s="28" t="s">
        <v>12</v>
      </c>
      <c r="D27" s="27" t="s">
        <v>55</v>
      </c>
      <c r="E27" s="33">
        <f t="shared" si="1"/>
        <v>0.59999999999999432</v>
      </c>
      <c r="F27" s="29">
        <v>88.8</v>
      </c>
      <c r="G27" s="30"/>
      <c r="H27" s="37" t="s">
        <v>56</v>
      </c>
      <c r="I27" s="38"/>
      <c r="J27" s="38"/>
    </row>
    <row r="28" spans="1:10" x14ac:dyDescent="0.2">
      <c r="A28" s="36">
        <f t="shared" si="0"/>
        <v>25</v>
      </c>
      <c r="B28" s="34" t="s">
        <v>87</v>
      </c>
      <c r="C28" s="28" t="s">
        <v>57</v>
      </c>
      <c r="D28" s="27" t="s">
        <v>58</v>
      </c>
      <c r="E28" s="33">
        <f t="shared" si="1"/>
        <v>18</v>
      </c>
      <c r="F28" s="29">
        <v>106.8</v>
      </c>
      <c r="G28" s="30"/>
      <c r="H28" s="37" t="s">
        <v>59</v>
      </c>
      <c r="I28" s="38"/>
      <c r="J28" s="38"/>
    </row>
    <row r="29" spans="1:10" ht="39.6" customHeight="1" x14ac:dyDescent="0.2">
      <c r="A29" s="62">
        <f t="shared" si="0"/>
        <v>26</v>
      </c>
      <c r="B29" s="63" t="s">
        <v>60</v>
      </c>
      <c r="C29" s="64" t="s">
        <v>61</v>
      </c>
      <c r="D29" s="65" t="s">
        <v>58</v>
      </c>
      <c r="E29" s="66">
        <f t="shared" si="1"/>
        <v>0.5</v>
      </c>
      <c r="F29" s="67">
        <v>107.3</v>
      </c>
      <c r="G29" s="68"/>
      <c r="H29" s="71" t="s">
        <v>62</v>
      </c>
      <c r="I29" s="72" t="s">
        <v>94</v>
      </c>
      <c r="J29" s="72" t="s">
        <v>95</v>
      </c>
    </row>
    <row r="30" spans="1:10" ht="22.2" customHeight="1" x14ac:dyDescent="0.2">
      <c r="A30" s="36">
        <f t="shared" si="0"/>
        <v>27</v>
      </c>
      <c r="B30" s="27" t="s">
        <v>17</v>
      </c>
      <c r="C30" s="28" t="s">
        <v>57</v>
      </c>
      <c r="D30" s="27" t="s">
        <v>63</v>
      </c>
      <c r="E30" s="33">
        <f t="shared" si="1"/>
        <v>0.70000000000000284</v>
      </c>
      <c r="F30" s="29">
        <f>$F$29+0.7</f>
        <v>108</v>
      </c>
      <c r="G30" s="30"/>
      <c r="H30" s="39" t="s">
        <v>68</v>
      </c>
      <c r="I30" s="38"/>
      <c r="J30" s="38"/>
    </row>
    <row r="31" spans="1:10" x14ac:dyDescent="0.2">
      <c r="A31" s="36">
        <f t="shared" si="0"/>
        <v>28</v>
      </c>
      <c r="B31" s="27" t="s">
        <v>64</v>
      </c>
      <c r="C31" s="28" t="s">
        <v>9</v>
      </c>
      <c r="D31" s="27" t="s">
        <v>53</v>
      </c>
      <c r="E31" s="33">
        <f t="shared" si="1"/>
        <v>18.099999999999994</v>
      </c>
      <c r="F31" s="29">
        <f>$F$29+18.8</f>
        <v>126.1</v>
      </c>
      <c r="G31" s="30"/>
      <c r="H31" s="37"/>
      <c r="I31" s="38"/>
      <c r="J31" s="38"/>
    </row>
    <row r="32" spans="1:10" x14ac:dyDescent="0.2">
      <c r="A32" s="36">
        <f t="shared" si="0"/>
        <v>29</v>
      </c>
      <c r="B32" s="27" t="s">
        <v>54</v>
      </c>
      <c r="C32" s="28" t="s">
        <v>9</v>
      </c>
      <c r="D32" s="27" t="s">
        <v>53</v>
      </c>
      <c r="E32" s="33">
        <f t="shared" si="1"/>
        <v>0.5</v>
      </c>
      <c r="F32" s="29">
        <f>$F$29+19.3</f>
        <v>126.6</v>
      </c>
      <c r="G32" s="30"/>
      <c r="H32" s="31"/>
      <c r="I32" s="32"/>
      <c r="J32" s="32"/>
    </row>
    <row r="33" spans="1:10" ht="28.2" customHeight="1" x14ac:dyDescent="0.2">
      <c r="A33" s="36">
        <f t="shared" si="0"/>
        <v>30</v>
      </c>
      <c r="B33" s="27" t="s">
        <v>52</v>
      </c>
      <c r="C33" s="28" t="s">
        <v>12</v>
      </c>
      <c r="D33" s="27" t="s">
        <v>65</v>
      </c>
      <c r="E33" s="33">
        <f t="shared" si="1"/>
        <v>8.5999999999999943</v>
      </c>
      <c r="F33" s="29">
        <f>$F$29+27.9</f>
        <v>135.19999999999999</v>
      </c>
      <c r="G33" s="30"/>
      <c r="H33" s="31"/>
      <c r="I33" s="32"/>
      <c r="J33" s="32"/>
    </row>
    <row r="34" spans="1:10" x14ac:dyDescent="0.2">
      <c r="A34" s="36">
        <f t="shared" si="0"/>
        <v>31</v>
      </c>
      <c r="B34" s="27" t="s">
        <v>48</v>
      </c>
      <c r="C34" s="28" t="s">
        <v>9</v>
      </c>
      <c r="D34" s="27" t="s">
        <v>47</v>
      </c>
      <c r="E34" s="33">
        <f t="shared" ref="E34:E35" si="2">F34-F33</f>
        <v>10.200000000000017</v>
      </c>
      <c r="F34" s="29">
        <f>$F$29+38.1</f>
        <v>145.4</v>
      </c>
      <c r="G34" s="30"/>
      <c r="H34" s="31"/>
      <c r="I34" s="32"/>
      <c r="J34" s="32"/>
    </row>
    <row r="35" spans="1:10" x14ac:dyDescent="0.2">
      <c r="A35" s="36">
        <f t="shared" si="0"/>
        <v>32</v>
      </c>
      <c r="B35" s="27" t="s">
        <v>46</v>
      </c>
      <c r="C35" s="28" t="s">
        <v>12</v>
      </c>
      <c r="D35" s="27" t="s">
        <v>66</v>
      </c>
      <c r="E35" s="33">
        <f t="shared" si="2"/>
        <v>0.19999999999998863</v>
      </c>
      <c r="F35" s="29">
        <f>$F$29+38.3</f>
        <v>145.6</v>
      </c>
      <c r="G35" s="30"/>
      <c r="H35" s="31"/>
      <c r="I35" s="32"/>
      <c r="J35" s="32"/>
    </row>
    <row r="36" spans="1:10" x14ac:dyDescent="0.2">
      <c r="A36" s="19">
        <f t="shared" si="0"/>
        <v>33</v>
      </c>
      <c r="B36" s="27" t="s">
        <v>41</v>
      </c>
      <c r="C36" s="40" t="s">
        <v>9</v>
      </c>
      <c r="D36" s="41" t="s">
        <v>10</v>
      </c>
      <c r="E36" s="33">
        <f t="shared" si="1"/>
        <v>2.5</v>
      </c>
      <c r="F36" s="29">
        <f>$F$29+40.8</f>
        <v>148.1</v>
      </c>
      <c r="G36" s="30"/>
      <c r="H36" s="31"/>
      <c r="I36" s="32"/>
      <c r="J36" s="32"/>
    </row>
    <row r="37" spans="1:10" x14ac:dyDescent="0.2">
      <c r="A37" s="19">
        <f t="shared" si="0"/>
        <v>34</v>
      </c>
      <c r="B37" s="27" t="s">
        <v>22</v>
      </c>
      <c r="C37" s="40" t="s">
        <v>9</v>
      </c>
      <c r="D37" s="41" t="s">
        <v>42</v>
      </c>
      <c r="E37" s="33">
        <f t="shared" si="1"/>
        <v>1.0999999999999943</v>
      </c>
      <c r="F37" s="29">
        <f>$F$29+41.9</f>
        <v>149.19999999999999</v>
      </c>
      <c r="G37" s="30"/>
      <c r="H37" s="31" t="s">
        <v>67</v>
      </c>
      <c r="I37" s="32"/>
      <c r="J37" s="32"/>
    </row>
    <row r="38" spans="1:10" ht="41.4" customHeight="1" x14ac:dyDescent="0.2">
      <c r="A38" s="19">
        <f t="shared" si="0"/>
        <v>35</v>
      </c>
      <c r="B38" s="34" t="s">
        <v>17</v>
      </c>
      <c r="C38" s="40" t="s">
        <v>12</v>
      </c>
      <c r="D38" s="41" t="s">
        <v>10</v>
      </c>
      <c r="E38" s="33">
        <f t="shared" ref="E38" si="3">F38-F37</f>
        <v>4.9000000000000057</v>
      </c>
      <c r="F38" s="29">
        <f>$F$29+46.8</f>
        <v>154.1</v>
      </c>
      <c r="G38" s="30"/>
      <c r="H38" s="39"/>
      <c r="I38" s="32"/>
      <c r="J38" s="32"/>
    </row>
    <row r="39" spans="1:10" ht="22.2" customHeight="1" x14ac:dyDescent="0.2">
      <c r="A39" s="19">
        <f>A38+1</f>
        <v>36</v>
      </c>
      <c r="B39" s="27" t="s">
        <v>41</v>
      </c>
      <c r="C39" s="40" t="s">
        <v>9</v>
      </c>
      <c r="D39" s="41" t="s">
        <v>53</v>
      </c>
      <c r="E39" s="33">
        <f t="shared" si="1"/>
        <v>0.20000000000001705</v>
      </c>
      <c r="F39" s="29">
        <f>$F$29+47</f>
        <v>154.30000000000001</v>
      </c>
      <c r="G39" s="30"/>
      <c r="H39" s="37" t="s">
        <v>69</v>
      </c>
      <c r="I39" s="32"/>
      <c r="J39" s="32"/>
    </row>
    <row r="40" spans="1:10" ht="21.6" customHeight="1" x14ac:dyDescent="0.2">
      <c r="A40" s="19">
        <f t="shared" si="0"/>
        <v>37</v>
      </c>
      <c r="B40" s="27" t="s">
        <v>70</v>
      </c>
      <c r="C40" s="40" t="s">
        <v>12</v>
      </c>
      <c r="D40" s="41" t="s">
        <v>10</v>
      </c>
      <c r="E40" s="33">
        <f t="shared" si="1"/>
        <v>33.099999999999966</v>
      </c>
      <c r="F40" s="29">
        <f>$F$29+80.1</f>
        <v>187.39999999999998</v>
      </c>
      <c r="G40" s="30"/>
      <c r="H40" s="37" t="s">
        <v>38</v>
      </c>
      <c r="I40" s="32"/>
      <c r="J40" s="32"/>
    </row>
    <row r="41" spans="1:10" x14ac:dyDescent="0.2">
      <c r="A41" s="19">
        <f t="shared" si="0"/>
        <v>38</v>
      </c>
      <c r="B41" s="27" t="s">
        <v>71</v>
      </c>
      <c r="C41" s="40" t="s">
        <v>12</v>
      </c>
      <c r="D41" s="41" t="s">
        <v>73</v>
      </c>
      <c r="E41" s="33">
        <f t="shared" si="1"/>
        <v>0.40000000000003411</v>
      </c>
      <c r="F41" s="29">
        <f>$F$29+80.5</f>
        <v>187.8</v>
      </c>
      <c r="G41" s="42"/>
      <c r="H41" s="37"/>
      <c r="I41" s="32"/>
      <c r="J41" s="32"/>
    </row>
    <row r="42" spans="1:10" x14ac:dyDescent="0.2">
      <c r="A42" s="19">
        <f t="shared" si="0"/>
        <v>39</v>
      </c>
      <c r="B42" s="41" t="s">
        <v>21</v>
      </c>
      <c r="C42" s="40" t="s">
        <v>8</v>
      </c>
      <c r="D42" s="41" t="s">
        <v>72</v>
      </c>
      <c r="E42" s="33">
        <f t="shared" si="1"/>
        <v>3.3999999999999773</v>
      </c>
      <c r="F42" s="29">
        <f>$F$29+83.9</f>
        <v>191.2</v>
      </c>
      <c r="G42" s="42"/>
      <c r="H42" s="37" t="s">
        <v>74</v>
      </c>
      <c r="I42" s="32"/>
      <c r="J42" s="32"/>
    </row>
    <row r="43" spans="1:10" x14ac:dyDescent="0.2">
      <c r="A43" s="19">
        <f t="shared" si="0"/>
        <v>40</v>
      </c>
      <c r="B43" s="43" t="s">
        <v>17</v>
      </c>
      <c r="C43" s="40" t="s">
        <v>12</v>
      </c>
      <c r="D43" s="41" t="s">
        <v>34</v>
      </c>
      <c r="E43" s="33">
        <f t="shared" si="1"/>
        <v>3.6000000000000227</v>
      </c>
      <c r="F43" s="29">
        <f>$F$29+87.5</f>
        <v>194.8</v>
      </c>
      <c r="G43" s="42"/>
      <c r="H43" s="39"/>
      <c r="I43" s="32"/>
      <c r="J43" s="32"/>
    </row>
    <row r="44" spans="1:10" x14ac:dyDescent="0.2">
      <c r="A44" s="19">
        <f t="shared" si="0"/>
        <v>41</v>
      </c>
      <c r="B44" s="27" t="s">
        <v>22</v>
      </c>
      <c r="C44" s="40" t="s">
        <v>9</v>
      </c>
      <c r="D44" s="41" t="s">
        <v>75</v>
      </c>
      <c r="E44" s="33">
        <f t="shared" si="1"/>
        <v>0.5</v>
      </c>
      <c r="F44" s="29">
        <f>$F$29+88</f>
        <v>195.3</v>
      </c>
      <c r="G44" s="42"/>
      <c r="H44" s="37" t="s">
        <v>78</v>
      </c>
      <c r="I44" s="32"/>
      <c r="J44" s="32"/>
    </row>
    <row r="45" spans="1:10" ht="37.200000000000003" customHeight="1" x14ac:dyDescent="0.2">
      <c r="A45" s="73">
        <f t="shared" si="0"/>
        <v>42</v>
      </c>
      <c r="B45" s="63" t="s">
        <v>76</v>
      </c>
      <c r="C45" s="74" t="s">
        <v>9</v>
      </c>
      <c r="D45" s="75" t="s">
        <v>10</v>
      </c>
      <c r="E45" s="66">
        <f t="shared" si="1"/>
        <v>10.699999999999989</v>
      </c>
      <c r="F45" s="67">
        <f>$F$29+98.7</f>
        <v>206</v>
      </c>
      <c r="G45" s="76"/>
      <c r="H45" s="77" t="s">
        <v>77</v>
      </c>
      <c r="I45" s="70" t="s">
        <v>96</v>
      </c>
      <c r="J45" s="70" t="s">
        <v>97</v>
      </c>
    </row>
    <row r="46" spans="1:10" x14ac:dyDescent="0.2">
      <c r="A46" s="19">
        <f t="shared" si="0"/>
        <v>43</v>
      </c>
      <c r="B46" s="41" t="s">
        <v>79</v>
      </c>
      <c r="C46" s="40" t="s">
        <v>12</v>
      </c>
      <c r="D46" s="41" t="s">
        <v>80</v>
      </c>
      <c r="E46" s="33">
        <f>F46-F45</f>
        <v>0.30000000000001137</v>
      </c>
      <c r="F46" s="29">
        <f>$F$29+99</f>
        <v>206.3</v>
      </c>
      <c r="G46" s="42"/>
      <c r="H46" s="37"/>
      <c r="I46" s="38"/>
      <c r="J46" s="38"/>
    </row>
    <row r="47" spans="1:10" x14ac:dyDescent="0.2">
      <c r="A47" s="19">
        <f t="shared" si="0"/>
        <v>44</v>
      </c>
      <c r="B47" s="43" t="s">
        <v>81</v>
      </c>
      <c r="C47" s="40" t="s">
        <v>39</v>
      </c>
      <c r="D47" s="41" t="s">
        <v>82</v>
      </c>
      <c r="E47" s="33">
        <f>F47-F46</f>
        <v>2.0999999999999659</v>
      </c>
      <c r="F47" s="29">
        <f>$F$29+101.1</f>
        <v>208.39999999999998</v>
      </c>
      <c r="G47" s="42"/>
      <c r="H47" s="37"/>
      <c r="I47" s="38"/>
      <c r="J47" s="38"/>
    </row>
    <row r="48" spans="1:10" ht="33.6" customHeight="1" x14ac:dyDescent="0.2">
      <c r="A48" s="19">
        <f t="shared" si="0"/>
        <v>45</v>
      </c>
      <c r="B48" s="40" t="s">
        <v>24</v>
      </c>
      <c r="C48" s="40" t="s">
        <v>9</v>
      </c>
      <c r="D48" s="41" t="s">
        <v>10</v>
      </c>
      <c r="E48" s="33">
        <f>F48-F47</f>
        <v>2.7000000000000171</v>
      </c>
      <c r="F48" s="29">
        <f>$F$29+103.8</f>
        <v>211.1</v>
      </c>
      <c r="G48" s="42"/>
      <c r="H48" s="37"/>
      <c r="I48" s="38"/>
      <c r="J48" s="38"/>
    </row>
    <row r="49" spans="1:10" x14ac:dyDescent="0.2">
      <c r="A49" s="19">
        <f t="shared" si="0"/>
        <v>46</v>
      </c>
      <c r="B49" s="27" t="s">
        <v>13</v>
      </c>
      <c r="C49" s="40" t="s">
        <v>12</v>
      </c>
      <c r="D49" s="41" t="s">
        <v>10</v>
      </c>
      <c r="E49" s="33">
        <f t="shared" ref="E49:E53" si="4">F49-F48</f>
        <v>0.90000000000000568</v>
      </c>
      <c r="F49" s="29">
        <f>$F$29+104.7</f>
        <v>212</v>
      </c>
      <c r="G49" s="42"/>
      <c r="H49" s="37"/>
      <c r="I49" s="38"/>
      <c r="J49" s="38"/>
    </row>
    <row r="50" spans="1:10" x14ac:dyDescent="0.2">
      <c r="A50" s="19">
        <f t="shared" si="0"/>
        <v>47</v>
      </c>
      <c r="B50" s="27" t="s">
        <v>83</v>
      </c>
      <c r="C50" s="40" t="s">
        <v>9</v>
      </c>
      <c r="D50" s="41" t="s">
        <v>10</v>
      </c>
      <c r="E50" s="33">
        <f t="shared" si="4"/>
        <v>2.3000000000000114</v>
      </c>
      <c r="F50" s="29">
        <f>$F$29+107</f>
        <v>214.3</v>
      </c>
      <c r="G50" s="42"/>
      <c r="H50" s="37"/>
      <c r="I50" s="38"/>
      <c r="J50" s="38"/>
    </row>
    <row r="51" spans="1:10" x14ac:dyDescent="0.2">
      <c r="A51" s="19">
        <f t="shared" si="0"/>
        <v>48</v>
      </c>
      <c r="B51" s="41" t="s">
        <v>84</v>
      </c>
      <c r="C51" s="40" t="s">
        <v>12</v>
      </c>
      <c r="D51" s="43" t="s">
        <v>10</v>
      </c>
      <c r="E51" s="33">
        <f t="shared" si="4"/>
        <v>0.89999999999997726</v>
      </c>
      <c r="F51" s="29">
        <f>$F$29+107.9</f>
        <v>215.2</v>
      </c>
      <c r="G51" s="42"/>
      <c r="H51" s="37"/>
      <c r="I51" s="38"/>
      <c r="J51" s="38"/>
    </row>
    <row r="52" spans="1:10" x14ac:dyDescent="0.2">
      <c r="A52" s="19">
        <f t="shared" si="0"/>
        <v>49</v>
      </c>
      <c r="B52" s="27" t="s">
        <v>41</v>
      </c>
      <c r="C52" s="40" t="s">
        <v>9</v>
      </c>
      <c r="D52" s="41" t="s">
        <v>10</v>
      </c>
      <c r="E52" s="33">
        <f t="shared" si="4"/>
        <v>0.19999999999998863</v>
      </c>
      <c r="F52" s="29">
        <f>$F$29+108.1</f>
        <v>215.39999999999998</v>
      </c>
      <c r="G52" s="42"/>
      <c r="H52" s="37"/>
      <c r="I52" s="38"/>
      <c r="J52" s="38"/>
    </row>
    <row r="53" spans="1:10" ht="36" x14ac:dyDescent="0.2">
      <c r="A53" s="73">
        <f t="shared" si="0"/>
        <v>50</v>
      </c>
      <c r="B53" s="63" t="s">
        <v>85</v>
      </c>
      <c r="C53" s="74"/>
      <c r="D53" s="75"/>
      <c r="E53" s="66">
        <f t="shared" si="4"/>
        <v>0.10000000000002274</v>
      </c>
      <c r="F53" s="67">
        <f>$F$29+108.2</f>
        <v>215.5</v>
      </c>
      <c r="G53" s="76"/>
      <c r="H53" s="77" t="s">
        <v>86</v>
      </c>
      <c r="I53" s="78" t="s">
        <v>91</v>
      </c>
      <c r="J53" s="79"/>
    </row>
    <row r="54" spans="1:10" ht="14.4" customHeight="1" thickBot="1" x14ac:dyDescent="0.25">
      <c r="A54" s="44"/>
      <c r="B54" s="3"/>
      <c r="C54" s="45"/>
      <c r="D54" s="46"/>
      <c r="E54" s="47"/>
      <c r="F54" s="48"/>
      <c r="G54" s="49"/>
      <c r="H54" s="50"/>
      <c r="I54" s="4"/>
      <c r="J54" s="4"/>
    </row>
    <row r="55" spans="1:10" ht="14.4" customHeight="1" x14ac:dyDescent="0.2"/>
    <row r="56" spans="1:10" ht="14.4" customHeight="1" x14ac:dyDescent="0.2"/>
    <row r="57" spans="1:10" ht="14.4" customHeight="1" x14ac:dyDescent="0.2"/>
    <row r="58" spans="1:10" ht="14.4" customHeight="1" x14ac:dyDescent="0.2">
      <c r="E58"/>
    </row>
    <row r="59" spans="1:10" ht="14.4" customHeight="1" x14ac:dyDescent="0.2"/>
    <row r="62" spans="1:10" x14ac:dyDescent="0.2">
      <c r="B62"/>
    </row>
    <row r="77" spans="1:8" ht="18" x14ac:dyDescent="0.2">
      <c r="A77"/>
      <c r="E77"/>
      <c r="H77" s="52"/>
    </row>
    <row r="97" spans="8:8" x14ac:dyDescent="0.2">
      <c r="H97"/>
    </row>
  </sheetData>
  <mergeCells count="1">
    <mergeCell ref="I53:J53"/>
  </mergeCells>
  <phoneticPr fontId="1"/>
  <printOptions horizontalCentered="1"/>
  <pageMargins left="3.937007874015748E-2" right="3.937007874015748E-2" top="0.15748031496062992" bottom="0.15748031496062992" header="0.31496062992125984" footer="0.31496062992125984"/>
  <pageSetup paperSize="9" scale="52" orientation="portrait" horizontalDpi="4294967293" verticalDpi="4294967293" r:id="rId1"/>
  <headerFooter alignWithMargins="0"/>
  <rowBreaks count="1" manualBreakCount="1">
    <brk id="5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姫路200</vt:lpstr>
      <vt:lpstr>姫路200!Print_Area</vt:lpstr>
      <vt:lpstr>姫路200!Print_Titles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t_katayama</cp:lastModifiedBy>
  <cp:lastPrinted>2022-08-22T10:26:31Z</cp:lastPrinted>
  <dcterms:created xsi:type="dcterms:W3CDTF">2011-02-06T12:06:47Z</dcterms:created>
  <dcterms:modified xsi:type="dcterms:W3CDTF">2022-08-22T10:26:37Z</dcterms:modified>
</cp:coreProperties>
</file>